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 defaultThemeVersion="124226"/>
  <bookViews>
    <workbookView xWindow="-105" yWindow="-105" windowWidth="23250" windowHeight="1257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Pol'!$A$1:$U$105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8" i="1"/>
  <c r="I19" s="1"/>
  <c r="I50"/>
  <c r="AC95" i="12"/>
  <c r="F39" i="1" s="1"/>
  <c r="G9" i="12"/>
  <c r="I9"/>
  <c r="K9"/>
  <c r="M9"/>
  <c r="O9"/>
  <c r="Q9"/>
  <c r="U9"/>
  <c r="G10"/>
  <c r="I10"/>
  <c r="K10"/>
  <c r="O10"/>
  <c r="Q10"/>
  <c r="U10"/>
  <c r="G11"/>
  <c r="M11" s="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I15"/>
  <c r="K15"/>
  <c r="M15"/>
  <c r="O15"/>
  <c r="Q15"/>
  <c r="U15"/>
  <c r="G17"/>
  <c r="I17"/>
  <c r="I16" s="1"/>
  <c r="K17"/>
  <c r="M17"/>
  <c r="O17"/>
  <c r="Q17"/>
  <c r="Q16" s="1"/>
  <c r="U17"/>
  <c r="U16" s="1"/>
  <c r="G18"/>
  <c r="G16" s="1"/>
  <c r="I18"/>
  <c r="K18"/>
  <c r="O18"/>
  <c r="O16" s="1"/>
  <c r="Q18"/>
  <c r="U18"/>
  <c r="G19"/>
  <c r="I51" i="1" s="1"/>
  <c r="O19" i="12"/>
  <c r="G20"/>
  <c r="M20" s="1"/>
  <c r="M19" s="1"/>
  <c r="I20"/>
  <c r="I19" s="1"/>
  <c r="K20"/>
  <c r="K19" s="1"/>
  <c r="O20"/>
  <c r="Q20"/>
  <c r="Q19" s="1"/>
  <c r="U20"/>
  <c r="U19" s="1"/>
  <c r="G22"/>
  <c r="M22" s="1"/>
  <c r="I22"/>
  <c r="I21" s="1"/>
  <c r="K22"/>
  <c r="K21" s="1"/>
  <c r="O22"/>
  <c r="O21" s="1"/>
  <c r="Q22"/>
  <c r="U22"/>
  <c r="G23"/>
  <c r="I23"/>
  <c r="K23"/>
  <c r="M23"/>
  <c r="O23"/>
  <c r="Q23"/>
  <c r="U23"/>
  <c r="G24"/>
  <c r="I24"/>
  <c r="K24"/>
  <c r="M24"/>
  <c r="O24"/>
  <c r="Q24"/>
  <c r="U24"/>
  <c r="U21" s="1"/>
  <c r="G25"/>
  <c r="I25"/>
  <c r="K25"/>
  <c r="M25"/>
  <c r="O25"/>
  <c r="Q25"/>
  <c r="U25"/>
  <c r="G26"/>
  <c r="M26" s="1"/>
  <c r="I26"/>
  <c r="K26"/>
  <c r="O26"/>
  <c r="Q26"/>
  <c r="U26"/>
  <c r="U27"/>
  <c r="G28"/>
  <c r="M28" s="1"/>
  <c r="M27" s="1"/>
  <c r="I28"/>
  <c r="I27" s="1"/>
  <c r="K28"/>
  <c r="K27" s="1"/>
  <c r="O28"/>
  <c r="O27" s="1"/>
  <c r="Q28"/>
  <c r="Q27" s="1"/>
  <c r="U28"/>
  <c r="G30"/>
  <c r="I30"/>
  <c r="K30"/>
  <c r="M30"/>
  <c r="O30"/>
  <c r="Q30"/>
  <c r="U30"/>
  <c r="G31"/>
  <c r="I31"/>
  <c r="K31"/>
  <c r="M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I37"/>
  <c r="K37"/>
  <c r="M37"/>
  <c r="O37"/>
  <c r="Q37"/>
  <c r="U37"/>
  <c r="G38"/>
  <c r="M38" s="1"/>
  <c r="I38"/>
  <c r="K38"/>
  <c r="O38"/>
  <c r="Q38"/>
  <c r="U38"/>
  <c r="G39"/>
  <c r="I39"/>
  <c r="K39"/>
  <c r="M39"/>
  <c r="O39"/>
  <c r="Q39"/>
  <c r="U39"/>
  <c r="G40"/>
  <c r="I40"/>
  <c r="K40"/>
  <c r="M40"/>
  <c r="O40"/>
  <c r="Q40"/>
  <c r="U40"/>
  <c r="G41"/>
  <c r="I41"/>
  <c r="K41"/>
  <c r="M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I45"/>
  <c r="K45"/>
  <c r="M45"/>
  <c r="O45"/>
  <c r="Q45"/>
  <c r="U45"/>
  <c r="G46"/>
  <c r="I46"/>
  <c r="K46"/>
  <c r="M46"/>
  <c r="O46"/>
  <c r="Q46"/>
  <c r="U46"/>
  <c r="G47"/>
  <c r="M47" s="1"/>
  <c r="I47"/>
  <c r="K47"/>
  <c r="O47"/>
  <c r="Q47"/>
  <c r="U47"/>
  <c r="G48"/>
  <c r="I48"/>
  <c r="K48"/>
  <c r="M48"/>
  <c r="O48"/>
  <c r="Q48"/>
  <c r="U48"/>
  <c r="G50"/>
  <c r="M50" s="1"/>
  <c r="I50"/>
  <c r="K50"/>
  <c r="O50"/>
  <c r="Q50"/>
  <c r="U50"/>
  <c r="G51"/>
  <c r="M51" s="1"/>
  <c r="I51"/>
  <c r="K51"/>
  <c r="O51"/>
  <c r="Q51"/>
  <c r="U51"/>
  <c r="G52"/>
  <c r="M52" s="1"/>
  <c r="I52"/>
  <c r="K52"/>
  <c r="O52"/>
  <c r="Q52"/>
  <c r="U52"/>
  <c r="G53"/>
  <c r="M53" s="1"/>
  <c r="I53"/>
  <c r="K53"/>
  <c r="O53"/>
  <c r="Q53"/>
  <c r="U53"/>
  <c r="G54"/>
  <c r="I54"/>
  <c r="K54"/>
  <c r="M54"/>
  <c r="O54"/>
  <c r="Q54"/>
  <c r="U54"/>
  <c r="G55"/>
  <c r="I55"/>
  <c r="K55"/>
  <c r="M55"/>
  <c r="O55"/>
  <c r="Q55"/>
  <c r="U55"/>
  <c r="G56"/>
  <c r="I56"/>
  <c r="K56"/>
  <c r="M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G61"/>
  <c r="I61"/>
  <c r="K61"/>
  <c r="M61"/>
  <c r="O61"/>
  <c r="Q61"/>
  <c r="U61"/>
  <c r="G62"/>
  <c r="M62" s="1"/>
  <c r="I62"/>
  <c r="K62"/>
  <c r="O62"/>
  <c r="Q62"/>
  <c r="U62"/>
  <c r="G63"/>
  <c r="I63"/>
  <c r="K63"/>
  <c r="M63"/>
  <c r="O63"/>
  <c r="Q63"/>
  <c r="U63"/>
  <c r="G64"/>
  <c r="I64"/>
  <c r="K64"/>
  <c r="M64"/>
  <c r="O64"/>
  <c r="Q64"/>
  <c r="U64"/>
  <c r="G65"/>
  <c r="I65"/>
  <c r="K65"/>
  <c r="M65"/>
  <c r="O65"/>
  <c r="Q65"/>
  <c r="U65"/>
  <c r="G66"/>
  <c r="M66" s="1"/>
  <c r="I66"/>
  <c r="K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69"/>
  <c r="I69"/>
  <c r="K69"/>
  <c r="M69"/>
  <c r="O69"/>
  <c r="Q69"/>
  <c r="U69"/>
  <c r="G70"/>
  <c r="I70"/>
  <c r="K70"/>
  <c r="M70"/>
  <c r="O70"/>
  <c r="Q70"/>
  <c r="U70"/>
  <c r="G71"/>
  <c r="M71" s="1"/>
  <c r="I71"/>
  <c r="K71"/>
  <c r="O71"/>
  <c r="Q71"/>
  <c r="U71"/>
  <c r="G72"/>
  <c r="I72"/>
  <c r="K72"/>
  <c r="M72"/>
  <c r="O72"/>
  <c r="Q72"/>
  <c r="U72"/>
  <c r="G74"/>
  <c r="I74"/>
  <c r="K74"/>
  <c r="O74"/>
  <c r="Q74"/>
  <c r="U74"/>
  <c r="G75"/>
  <c r="M75" s="1"/>
  <c r="I75"/>
  <c r="K75"/>
  <c r="O75"/>
  <c r="Q75"/>
  <c r="U75"/>
  <c r="G76"/>
  <c r="M76" s="1"/>
  <c r="I76"/>
  <c r="K76"/>
  <c r="O76"/>
  <c r="Q76"/>
  <c r="U76"/>
  <c r="G77"/>
  <c r="M77" s="1"/>
  <c r="I77"/>
  <c r="K77"/>
  <c r="O77"/>
  <c r="Q77"/>
  <c r="U77"/>
  <c r="G78"/>
  <c r="I78"/>
  <c r="K78"/>
  <c r="M78"/>
  <c r="O78"/>
  <c r="Q78"/>
  <c r="U78"/>
  <c r="G79"/>
  <c r="I79"/>
  <c r="K79"/>
  <c r="M79"/>
  <c r="O79"/>
  <c r="Q79"/>
  <c r="U79"/>
  <c r="G80"/>
  <c r="I80"/>
  <c r="K80"/>
  <c r="M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G84"/>
  <c r="M84" s="1"/>
  <c r="I84"/>
  <c r="K84"/>
  <c r="O84"/>
  <c r="Q84"/>
  <c r="U84"/>
  <c r="G85"/>
  <c r="I85"/>
  <c r="K85"/>
  <c r="M85"/>
  <c r="O85"/>
  <c r="Q85"/>
  <c r="U85"/>
  <c r="G86"/>
  <c r="M86" s="1"/>
  <c r="I86"/>
  <c r="K86"/>
  <c r="O86"/>
  <c r="Q86"/>
  <c r="U86"/>
  <c r="G87"/>
  <c r="I87"/>
  <c r="K87"/>
  <c r="M87"/>
  <c r="O87"/>
  <c r="Q87"/>
  <c r="U87"/>
  <c r="G88"/>
  <c r="I88"/>
  <c r="K88"/>
  <c r="M88"/>
  <c r="O88"/>
  <c r="Q88"/>
  <c r="U88"/>
  <c r="G90"/>
  <c r="M90" s="1"/>
  <c r="M89" s="1"/>
  <c r="I90"/>
  <c r="K90"/>
  <c r="O90"/>
  <c r="O89" s="1"/>
  <c r="Q90"/>
  <c r="Q89" s="1"/>
  <c r="U90"/>
  <c r="G91"/>
  <c r="M91" s="1"/>
  <c r="I91"/>
  <c r="I89" s="1"/>
  <c r="K91"/>
  <c r="K89" s="1"/>
  <c r="O91"/>
  <c r="Q91"/>
  <c r="U91"/>
  <c r="U89" s="1"/>
  <c r="G92"/>
  <c r="O92"/>
  <c r="G93"/>
  <c r="I93"/>
  <c r="I92" s="1"/>
  <c r="K93"/>
  <c r="K92" s="1"/>
  <c r="M93"/>
  <c r="M92" s="1"/>
  <c r="O93"/>
  <c r="Q93"/>
  <c r="Q92" s="1"/>
  <c r="U93"/>
  <c r="U92" s="1"/>
  <c r="I20" i="1"/>
  <c r="I18"/>
  <c r="AZ43"/>
  <c r="G27"/>
  <c r="J28"/>
  <c r="J26"/>
  <c r="G38"/>
  <c r="F38"/>
  <c r="H32"/>
  <c r="J23"/>
  <c r="J24"/>
  <c r="J25"/>
  <c r="J27"/>
  <c r="E24"/>
  <c r="E26"/>
  <c r="F40" l="1"/>
  <c r="G23" s="1"/>
  <c r="K73" i="12"/>
  <c r="K49"/>
  <c r="Q21"/>
  <c r="Q8"/>
  <c r="G21"/>
  <c r="I52" i="1" s="1"/>
  <c r="K16" i="12"/>
  <c r="I8"/>
  <c r="U8"/>
  <c r="K8"/>
  <c r="G73"/>
  <c r="I56" i="1" s="1"/>
  <c r="U49" i="12"/>
  <c r="I29"/>
  <c r="G27"/>
  <c r="I53" i="1" s="1"/>
  <c r="G8" i="12"/>
  <c r="AD95"/>
  <c r="G39" i="1" s="1"/>
  <c r="G40" s="1"/>
  <c r="G25" s="1"/>
  <c r="G26" s="1"/>
  <c r="I73" i="12"/>
  <c r="I49"/>
  <c r="U73"/>
  <c r="Q73"/>
  <c r="O73"/>
  <c r="Q49"/>
  <c r="O49"/>
  <c r="K29"/>
  <c r="U29"/>
  <c r="Q29"/>
  <c r="O29"/>
  <c r="O8"/>
  <c r="M49"/>
  <c r="M29"/>
  <c r="M21"/>
  <c r="M74"/>
  <c r="M73" s="1"/>
  <c r="G89"/>
  <c r="I57" i="1" s="1"/>
  <c r="G49" i="12"/>
  <c r="I55" i="1" s="1"/>
  <c r="G29" i="12"/>
  <c r="I54" i="1" s="1"/>
  <c r="M18" i="12"/>
  <c r="M16" s="1"/>
  <c r="M10"/>
  <c r="M8" s="1"/>
  <c r="G28" i="1" l="1"/>
  <c r="H39"/>
  <c r="H40" s="1"/>
  <c r="I17"/>
  <c r="I49"/>
  <c r="G95" i="12"/>
  <c r="G24" i="1"/>
  <c r="G29" s="1"/>
  <c r="I59" l="1"/>
  <c r="I16"/>
  <c r="I21" s="1"/>
  <c r="I39"/>
  <c r="I40" s="1"/>
  <c r="J39" s="1"/>
  <c r="J40" s="1"/>
</calcChain>
</file>

<file path=xl/sharedStrings.xml><?xml version="1.0" encoding="utf-8"?>
<sst xmlns="http://schemas.openxmlformats.org/spreadsheetml/2006/main" count="495" uniqueCount="270">
  <si>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</si>
  <si>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</si>
  <si>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</si>
  <si>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</si>
  <si>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</si>
  <si>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</si>
  <si>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</si>
  <si>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</si>
  <si>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</si>
  <si>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</si>
  <si>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</si>
  <si>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</si>
  <si>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</si>
  <si>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</si>
  <si>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</si>
  <si>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</si>
  <si>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</si>
  <si>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</si>
  <si>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</si>
  <si>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</si>
  <si>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</si>
  <si>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</si>
  <si>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</si>
  <si>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</si>
  <si>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</si>
  <si>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</si>
  <si>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</si>
  <si>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</si>
  <si>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</si>
  <si>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</si>
  <si>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</si>
  <si>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</si>
  <si>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</si>
  <si>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</si>
  <si>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</si>
  <si>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</si>
  <si>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</si>
  <si>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</si>
  <si>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</si>
  <si>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</si>
  <si>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</si>
  <si>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</si>
  <si>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</si>
  <si>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Brno, Tuřanská</t>
  </si>
  <si>
    <t>Rozpočet:</t>
  </si>
  <si>
    <t>Misto</t>
  </si>
  <si>
    <t>L.Nesvadbová</t>
  </si>
  <si>
    <t>Oprava soc. zařízení v objektu ZŠ Tuřanská 12, Brno - ZTI</t>
  </si>
  <si>
    <t>Statutární město Brno, Magistrát města Brna</t>
  </si>
  <si>
    <t>Husova 3 Brno</t>
  </si>
  <si>
    <t>Brno-město</t>
  </si>
  <si>
    <t>601 67</t>
  </si>
  <si>
    <t>Rozpočet</t>
  </si>
  <si>
    <t>Celkem za stavbu</t>
  </si>
  <si>
    <t>CZK</t>
  </si>
  <si>
    <t xml:space="preserve">Popis rozpočtu:  - </t>
  </si>
  <si>
    <t>Rozpočt je informativní. Práce a materiál budou fakturovány dle skutečnosti.</t>
  </si>
  <si>
    <t>Rekapitulace dílů</t>
  </si>
  <si>
    <t>Typ dílu</t>
  </si>
  <si>
    <t>1</t>
  </si>
  <si>
    <t>Zemní práce</t>
  </si>
  <si>
    <t>4</t>
  </si>
  <si>
    <t>Vodorovné konstrukce</t>
  </si>
  <si>
    <t>61</t>
  </si>
  <si>
    <t>Upravy povrchů vnitřní</t>
  </si>
  <si>
    <t>9</t>
  </si>
  <si>
    <t>Ostatní konstrukce, bourání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</si>
  <si>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</si>
  <si>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</si>
  <si>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</si>
  <si>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</si>
  <si>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</si>
  <si>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</si>
  <si>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</si>
  <si>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</si>
  <si>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</si>
  <si>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</si>
  <si>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</si>
  <si>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</si>
  <si>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</si>
  <si>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</si>
  <si>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</si>
  <si>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</si>
  <si>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</si>
  <si>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</si>
  <si>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</si>
  <si>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</si>
  <si>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</si>
  <si>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</si>
  <si>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</si>
  <si>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</si>
  <si>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</si>
  <si>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</si>
  <si>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</si>
  <si>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</si>
  <si>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</si>
  <si>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</si>
  <si>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</si>
  <si>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</si>
  <si>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</si>
  <si>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</si>
  <si>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</si>
  <si>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</si>
  <si>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</si>
  <si>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</si>
  <si>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</si>
  <si>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</si>
  <si>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</si>
  <si>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</si>
  <si>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</si>
  <si>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161101501R00</t>
  </si>
  <si>
    <t>Svislé přemístění výkopku z hor. 1-4 ruční</t>
  </si>
  <si>
    <t>175101101RT2</t>
  </si>
  <si>
    <t>Obsyp potrubí bez prohození sypaniny, s dodáním štěrkopísku frakce 0 - 22 mm</t>
  </si>
  <si>
    <t>174101102R00</t>
  </si>
  <si>
    <t>Zásyp ruční se zhutněním</t>
  </si>
  <si>
    <t>162701105RT3</t>
  </si>
  <si>
    <t>Vodorovné přemístění výkopku z hor.1-4 do 10000 m, nosnost 12 t</t>
  </si>
  <si>
    <t>171201201R00</t>
  </si>
  <si>
    <t>Uložení sypaniny na skl.-sypanina na výšku přes 2m</t>
  </si>
  <si>
    <t>199000002R00</t>
  </si>
  <si>
    <t>Poplatek za skládku horniny 1- 4</t>
  </si>
  <si>
    <t>451572111RK1</t>
  </si>
  <si>
    <t>Lože pod potrubí z kameniva těženého 0 - 4 mm, kraj Jihomoravský</t>
  </si>
  <si>
    <t>452313121R00</t>
  </si>
  <si>
    <t>Bloky pro potrubí z betonu C 8/10, pod stoupačky</t>
  </si>
  <si>
    <t>612403388R00</t>
  </si>
  <si>
    <t>Hrubá výplň rýh ve stěnách do 15x15cm maltou z SMS</t>
  </si>
  <si>
    <t>m</t>
  </si>
  <si>
    <t>969021111R00</t>
  </si>
  <si>
    <t>Vybourání kanalizačního potrubí DN do 100 mm, stoupačky</t>
  </si>
  <si>
    <t>971042651R00</t>
  </si>
  <si>
    <t>Vybourání otvorů zdi betonové pl. do 4 m2 všech tl</t>
  </si>
  <si>
    <t>979097012R00</t>
  </si>
  <si>
    <t>Pronájem kontejneru 7 t</t>
  </si>
  <si>
    <t xml:space="preserve">den   </t>
  </si>
  <si>
    <t>979081111RT3</t>
  </si>
  <si>
    <t>Odvoz suti a vybour. hmot na skládku do 1 km, kontejnerem 7 t, včetně naložení a  složení</t>
  </si>
  <si>
    <t>t</t>
  </si>
  <si>
    <t>979990103R00</t>
  </si>
  <si>
    <t>Poplatek za skládku suti - beton do 30x30 cm</t>
  </si>
  <si>
    <t>713411111R00</t>
  </si>
  <si>
    <t>Izolace tepelná potrubí rohožemi a drátem 1vrstvá, zateplení kanalizce 3m od střechy proti orosování</t>
  </si>
  <si>
    <t>m2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</si>
  <si>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</si>
  <si>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</si>
  <si>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</si>
  <si>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</si>
  <si>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</si>
  <si>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</si>
  <si>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</si>
  <si>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</si>
  <si>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</si>
  <si>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</si>
  <si>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</si>
  <si>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</si>
  <si>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</si>
  <si>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</si>
  <si>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721176115R00</t>
  </si>
  <si>
    <t>Potrubí HT odpadní svislé D 110 x 2,7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</si>
  <si>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</si>
  <si>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</si>
  <si>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</si>
  <si>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</si>
  <si>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</si>
  <si>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</si>
  <si>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</si>
  <si>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721171809R00</t>
  </si>
  <si>
    <t>Demontáž potrubí z PVC do D 160 mm</t>
  </si>
  <si>
    <t>721171803R00</t>
  </si>
  <si>
    <t>Demontáž potrubí z PVC do D 75 mm</t>
  </si>
  <si>
    <t>721110806R00</t>
  </si>
  <si>
    <t>Demontáž potrubí z kameninových trub DN 200</t>
  </si>
  <si>
    <t>721110917R00</t>
  </si>
  <si>
    <t>Oprava-propojení dosavadního potrubí kamenin DN150</t>
  </si>
  <si>
    <t>721290123R00</t>
  </si>
  <si>
    <t>Zkouška těsnosti kanalizace kouřem DN 300</t>
  </si>
  <si>
    <t>721290112R00</t>
  </si>
  <si>
    <t>Zkouška těsnosti kanalizace vodou DN 200</t>
  </si>
  <si>
    <t>998721102R00</t>
  </si>
  <si>
    <t>Přesun hmot pro vnitřní kanalizaci, výšky do 12 m</t>
  </si>
  <si>
    <t>721290822R00</t>
  </si>
  <si>
    <t>Přesun vybouraných hmot - kanalizace, H 6 - 12 m</t>
  </si>
  <si>
    <t>722178113RT1</t>
  </si>
  <si>
    <t>Potrubí vícevrstvé vodovod.IVAR.ALPEX-DUO,D 20x2mm, lisovaný spoj, mosazné press fitinky</t>
  </si>
  <si>
    <t>722178114RT1</t>
  </si>
  <si>
    <t>Potrubí vícevrstvé vodovod.IVAR.ALPEX-DUO,D 26x3mm, lisovaný spoj, mosazné press fitinky</t>
  </si>
  <si>
    <t>722178115RT1</t>
  </si>
  <si>
    <t>Potrubí vícevrstvé vodovod.IVAR.ALPEX-DUO,D 32x3mm, lisovaný spoj, mosazné press fitinky</t>
  </si>
  <si>
    <t>722181242RT8</t>
  </si>
  <si>
    <t>Izolace návleková MIRELON STABIL tl. stěny 9 mm, vnitřní průměr 25 mm</t>
  </si>
  <si>
    <t>722181242RU1</t>
  </si>
  <si>
    <t>Izolace návleková MIRELON STABIL tl. stěny 9 mm, vnitřní průměr 32 mm</t>
  </si>
  <si>
    <t>722181241RT7</t>
  </si>
  <si>
    <t>Izolace návleková MIRELON STABIL tl. stěny 6 mm, vnitřní průměr 22 mm</t>
  </si>
  <si>
    <t>722181241RT9</t>
  </si>
  <si>
    <t>Izolace návleková MIRELON STABIL tl. stěny 6 mm, vnitřní průměr 28 mm</t>
  </si>
  <si>
    <t>722181241RU1</t>
  </si>
  <si>
    <t>Izolace návleková MIRELON STABIL tl. stěny 6 mm, vnitřní průměr 32 mm</t>
  </si>
  <si>
    <t>722181243RZ6</t>
  </si>
  <si>
    <t>Izolace návleková MIRELON STABIL tl. stěny 13 mm, vnitřní průměr 20 mm</t>
  </si>
  <si>
    <t>722181243RT8</t>
  </si>
  <si>
    <t>Izolace návleková MIRELON STABIL tl. stěny 13 mm, vnitřní průměr 25 mm</t>
  </si>
  <si>
    <t>722181244RZ6</t>
  </si>
  <si>
    <t>Izolace návleková MIRELON STABIL tl. stěny 20 mm, vnitřní průměr 20 mm</t>
  </si>
  <si>
    <t>722181244RT8</t>
  </si>
  <si>
    <t>Izolace návleková MIRELON STABIL tl. stěny 20 mm, vnitřní průměr 25 mm</t>
  </si>
  <si>
    <t>722221116R00</t>
  </si>
  <si>
    <t>Kohout vypouštěcí kulový, IVAR.EURO  DN 15</t>
  </si>
  <si>
    <t>722231162R00</t>
  </si>
  <si>
    <t>Ventil vod.pojistný pružinový P10-237-616, G 3/4</t>
  </si>
  <si>
    <t>722235112R00</t>
  </si>
  <si>
    <t>Kohout vod.kul.,vnitř.-vnitř.z.IVAR PERFECTA DN 20</t>
  </si>
  <si>
    <t>722235143R00</t>
  </si>
  <si>
    <t>Kohout vod.kul.s odvodn.vnitř.-vnitř.z. IVAR DN 25</t>
  </si>
  <si>
    <t>722235652R00</t>
  </si>
  <si>
    <t>Ventil vod.zpětný EURA-SPRINT,IVAR.CIM 30 VA DN 20</t>
  </si>
  <si>
    <t>722190901R00</t>
  </si>
  <si>
    <t>Uzavření/otevření vodovodního potrubí při opravě</t>
  </si>
  <si>
    <t>722172914R00</t>
  </si>
  <si>
    <t>Propojení plastového potrubí polyf.D 32 mm,vodovod</t>
  </si>
  <si>
    <t>722190401R00</t>
  </si>
  <si>
    <t>Vyvedení a upevnění výpustek DN 15</t>
  </si>
  <si>
    <t>722290234R00</t>
  </si>
  <si>
    <t>Proplach a dezinfekce vodovod.potrubí DN 80</t>
  </si>
  <si>
    <t>722280106R00</t>
  </si>
  <si>
    <t>Tlaková zkouška vodovodního potrubí DN 32</t>
  </si>
  <si>
    <t>998722101R00</t>
  </si>
  <si>
    <t>Přesun hmot pro vnitřní vodovod, výšky do 6 m</t>
  </si>
  <si>
    <t>725014131RT1</t>
  </si>
  <si>
    <t xml:space="preserve">Klozet závěsný OLYMP + sedátko, bílý, včetně sedátka v bílé barvě </t>
  </si>
  <si>
    <t>soubor</t>
  </si>
  <si>
    <t>725017132R00</t>
  </si>
  <si>
    <t>Umyvadlo na šrouby OLYMP Deep 55 x 42 cm, bílé</t>
  </si>
  <si>
    <t>725017352R00</t>
  </si>
  <si>
    <t>Umývátko na šrouby LYRA Plus 45 x 37 cm, bílé</t>
  </si>
  <si>
    <t>725019103R00</t>
  </si>
  <si>
    <t>Výlevka závěsná MIRA s plastovou mřížkou</t>
  </si>
  <si>
    <t>725823111R00</t>
  </si>
  <si>
    <t>Baterie umyvadlová stoján. ruční, bez otvír.odpadu, vč. montáže</t>
  </si>
  <si>
    <t>725829201RT1</t>
  </si>
  <si>
    <t>Montáž baterie umyv.a dřezové nástěnné chromové, včetně dodávky pákové baterie -výlevka</t>
  </si>
  <si>
    <t>725860184RT1</t>
  </si>
  <si>
    <t>Sifon pračkový HL406, D 40/50 mm, mtž, podomítkový, pochromovaný výtokový ventil 1/2 "</t>
  </si>
  <si>
    <t>725814122R00</t>
  </si>
  <si>
    <t>Ventil pračkový se zpět.kl. IVAR.08101 DN15 x DN20</t>
  </si>
  <si>
    <t>725980122R00</t>
  </si>
  <si>
    <t>Dvířka z plastu, 150 x 300 mm</t>
  </si>
  <si>
    <t>Dvířka z plastu, 150 x 150 mm</t>
  </si>
  <si>
    <t>725016105R00</t>
  </si>
  <si>
    <t>Pisoár DOMINO 4110.1 ovládání automatické, bílý</t>
  </si>
  <si>
    <t>725539102R00</t>
  </si>
  <si>
    <t>Montáž elektr.ohřívačů, ostatní typy  80 l</t>
  </si>
  <si>
    <t>PC</t>
  </si>
  <si>
    <t xml:space="preserve">El. ohřívač 80l, vodorovný, PSH 80 WE-H (Stiebel Eltron) </t>
  </si>
  <si>
    <t>725334301R00</t>
  </si>
  <si>
    <t>Nálevka se sifonem PP HL21, DN 32</t>
  </si>
  <si>
    <t>998725101R00</t>
  </si>
  <si>
    <t>Přesun hmot pro zařizovací předměty, výšky do 6 m</t>
  </si>
  <si>
    <t>726211121R00</t>
  </si>
  <si>
    <t>Modul-WC Kombifix, UP320, h 108 cm</t>
  </si>
  <si>
    <t>726212367R00</t>
  </si>
  <si>
    <t>Modul-PRO WASTE SINK SYSTEM, pro výlevku Mira</t>
  </si>
  <si>
    <t>Finanční rezerva - nepředvídatelné náklady , při rekonstrukci - 10% z celkové ceny</t>
  </si>
  <si>
    <t>Soubor</t>
  </si>
  <si>
    <t/>
  </si>
  <si>
    <t>SUM</t>
  </si>
  <si>
    <t>POPUZIV</t>
  </si>
  <si>
    <t>END</t>
  </si>
  <si>
    <t>Oprava soc. zařízení v objektu Tuřanská 12, Brno - ZTI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</si>
</sst>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wrapText="1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62"/>
  <sheetViews>
    <sheetView showGridLines="0" tabSelected="1" topLeftCell="B1" zoomScaleSheetLayoutView="75" workbookViewId="0">
      <selection activeCell="G25" sqref="G25:I2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>
      <c r="A2" s="4"/>
      <c r="B2" s="81" t="s">
        <v>40</v>
      </c>
      <c r="C2" s="82"/>
      <c r="D2" s="218" t="s">
        <v>269</v>
      </c>
      <c r="E2" s="219"/>
      <c r="F2" s="219"/>
      <c r="G2" s="219"/>
      <c r="H2" s="219"/>
      <c r="I2" s="219"/>
      <c r="J2" s="220"/>
      <c r="O2" s="2"/>
    </row>
    <row r="3" spans="1:15" ht="23.25" customHeight="1">
      <c r="A3" s="4"/>
      <c r="B3" s="83" t="s">
        <v>45</v>
      </c>
      <c r="C3" s="84"/>
      <c r="D3" s="246" t="s">
        <v>43</v>
      </c>
      <c r="E3" s="247"/>
      <c r="F3" s="247"/>
      <c r="G3" s="247"/>
      <c r="H3" s="247"/>
      <c r="I3" s="247"/>
      <c r="J3" s="248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>
      <c r="A16" s="142" t="s">
        <v>23</v>
      </c>
      <c r="B16" s="143" t="s">
        <v>23</v>
      </c>
      <c r="C16" s="58"/>
      <c r="D16" s="59"/>
      <c r="E16" s="221"/>
      <c r="F16" s="222"/>
      <c r="G16" s="221"/>
      <c r="H16" s="222"/>
      <c r="I16" s="221">
        <f>SUMIF(F49:F58,A16,I49:I58)+SUMIF(F49:F58,"PSU",I49:I58)</f>
        <v>0</v>
      </c>
      <c r="J16" s="223"/>
    </row>
    <row r="17" spans="1:10" ht="23.25" customHeight="1">
      <c r="A17" s="142" t="s">
        <v>24</v>
      </c>
      <c r="B17" s="143" t="s">
        <v>24</v>
      </c>
      <c r="C17" s="58"/>
      <c r="D17" s="59"/>
      <c r="E17" s="221"/>
      <c r="F17" s="222"/>
      <c r="G17" s="221"/>
      <c r="H17" s="222"/>
      <c r="I17" s="221">
        <f>SUMIF(F49:F58,A17,I49:I58)</f>
        <v>0</v>
      </c>
      <c r="J17" s="223"/>
    </row>
    <row r="18" spans="1:10" ht="23.25" customHeight="1">
      <c r="A18" s="142" t="s">
        <v>25</v>
      </c>
      <c r="B18" s="143" t="s">
        <v>25</v>
      </c>
      <c r="C18" s="58"/>
      <c r="D18" s="59"/>
      <c r="E18" s="221"/>
      <c r="F18" s="222"/>
      <c r="G18" s="221"/>
      <c r="H18" s="222"/>
      <c r="I18" s="221">
        <f>SUMIF(F49:F58,A18,I49:I58)</f>
        <v>0</v>
      </c>
      <c r="J18" s="223"/>
    </row>
    <row r="19" spans="1:10" ht="23.25" customHeight="1">
      <c r="A19" s="142" t="s">
        <v>77</v>
      </c>
      <c r="B19" s="143" t="s">
        <v>26</v>
      </c>
      <c r="C19" s="58"/>
      <c r="D19" s="59"/>
      <c r="E19" s="221"/>
      <c r="F19" s="222"/>
      <c r="G19" s="221"/>
      <c r="H19" s="222"/>
      <c r="I19" s="221">
        <f>SUMIF(F49:F58,A19,I49:I58)</f>
        <v>0</v>
      </c>
      <c r="J19" s="223"/>
    </row>
    <row r="20" spans="1:10" ht="23.25" customHeight="1">
      <c r="A20" s="142" t="s">
        <v>78</v>
      </c>
      <c r="B20" s="143" t="s">
        <v>27</v>
      </c>
      <c r="C20" s="58"/>
      <c r="D20" s="59"/>
      <c r="E20" s="221"/>
      <c r="F20" s="222"/>
      <c r="G20" s="221"/>
      <c r="H20" s="222"/>
      <c r="I20" s="221">
        <f>SUMIF(F49:F58,A20,I49:I58)</f>
        <v>0</v>
      </c>
      <c r="J20" s="223"/>
    </row>
    <row r="21" spans="1:10" ht="23.25" customHeight="1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54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44622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>
      <c r="A39" s="97">
        <v>1</v>
      </c>
      <c r="B39" s="103" t="s">
        <v>52</v>
      </c>
      <c r="C39" s="208" t="s">
        <v>47</v>
      </c>
      <c r="D39" s="209"/>
      <c r="E39" s="209"/>
      <c r="F39" s="108">
        <f>'Rozpočet Pol'!AC95</f>
        <v>0</v>
      </c>
      <c r="G39" s="109">
        <f>'Rozpočet Pol'!AD95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>
      <c r="A40" s="97"/>
      <c r="B40" s="210" t="s">
        <v>53</v>
      </c>
      <c r="C40" s="211"/>
      <c r="D40" s="211"/>
      <c r="E40" s="21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>
      <c r="B42" t="s">
        <v>55</v>
      </c>
    </row>
    <row r="43" spans="1:52">
      <c r="B43" s="213" t="s">
        <v>56</v>
      </c>
      <c r="C43" s="213"/>
      <c r="D43" s="213"/>
      <c r="E43" s="213"/>
      <c r="F43" s="213"/>
      <c r="G43" s="213"/>
      <c r="H43" s="213"/>
      <c r="I43" s="213"/>
      <c r="J43" s="213"/>
      <c r="AZ43" s="120" t="str">
        <f>B43</f>
        <v>Rozpočt je informativní. Práce a materiál budou fakturovány dle skutečnosti.</v>
      </c>
    </row>
    <row r="46" spans="1:52" ht="15.75">
      <c r="B46" s="121" t="s">
        <v>57</v>
      </c>
    </row>
    <row r="48" spans="1:52" ht="25.5" customHeight="1">
      <c r="A48" s="122"/>
      <c r="B48" s="126" t="s">
        <v>16</v>
      </c>
      <c r="C48" s="126" t="s">
        <v>5</v>
      </c>
      <c r="D48" s="127"/>
      <c r="E48" s="127"/>
      <c r="F48" s="130" t="s">
        <v>58</v>
      </c>
      <c r="G48" s="130"/>
      <c r="H48" s="130"/>
      <c r="I48" s="214" t="s">
        <v>28</v>
      </c>
      <c r="J48" s="214"/>
    </row>
    <row r="49" spans="1:10" ht="25.5" customHeight="1">
      <c r="A49" s="123"/>
      <c r="B49" s="131" t="s">
        <v>59</v>
      </c>
      <c r="C49" s="216" t="s">
        <v>60</v>
      </c>
      <c r="D49" s="217"/>
      <c r="E49" s="217"/>
      <c r="F49" s="133" t="s">
        <v>23</v>
      </c>
      <c r="G49" s="134"/>
      <c r="H49" s="134"/>
      <c r="I49" s="215">
        <f>'Rozpočet Pol'!G8</f>
        <v>0</v>
      </c>
      <c r="J49" s="215"/>
    </row>
    <row r="50" spans="1:10" ht="25.5" customHeight="1">
      <c r="A50" s="123"/>
      <c r="B50" s="125" t="s">
        <v>61</v>
      </c>
      <c r="C50" s="203" t="s">
        <v>62</v>
      </c>
      <c r="D50" s="204"/>
      <c r="E50" s="204"/>
      <c r="F50" s="135" t="s">
        <v>23</v>
      </c>
      <c r="G50" s="136"/>
      <c r="H50" s="136"/>
      <c r="I50" s="202">
        <f>'Rozpočet Pol'!G16</f>
        <v>0</v>
      </c>
      <c r="J50" s="202"/>
    </row>
    <row r="51" spans="1:10" ht="25.5" customHeight="1">
      <c r="A51" s="123"/>
      <c r="B51" s="125" t="s">
        <v>63</v>
      </c>
      <c r="C51" s="203" t="s">
        <v>64</v>
      </c>
      <c r="D51" s="204"/>
      <c r="E51" s="204"/>
      <c r="F51" s="135" t="s">
        <v>23</v>
      </c>
      <c r="G51" s="136"/>
      <c r="H51" s="136"/>
      <c r="I51" s="202">
        <f>'Rozpočet Pol'!G19</f>
        <v>0</v>
      </c>
      <c r="J51" s="202"/>
    </row>
    <row r="52" spans="1:10" ht="25.5" customHeight="1">
      <c r="A52" s="123"/>
      <c r="B52" s="125" t="s">
        <v>65</v>
      </c>
      <c r="C52" s="203" t="s">
        <v>66</v>
      </c>
      <c r="D52" s="204"/>
      <c r="E52" s="204"/>
      <c r="F52" s="135" t="s">
        <v>23</v>
      </c>
      <c r="G52" s="136"/>
      <c r="H52" s="136"/>
      <c r="I52" s="202">
        <f>'Rozpočet Pol'!G21</f>
        <v>0</v>
      </c>
      <c r="J52" s="202"/>
    </row>
    <row r="53" spans="1:10" ht="25.5" customHeight="1">
      <c r="A53" s="123"/>
      <c r="B53" s="125" t="s">
        <v>67</v>
      </c>
      <c r="C53" s="203" t="s">
        <v>68</v>
      </c>
      <c r="D53" s="204"/>
      <c r="E53" s="204"/>
      <c r="F53" s="135" t="s">
        <v>24</v>
      </c>
      <c r="G53" s="136"/>
      <c r="H53" s="136"/>
      <c r="I53" s="202">
        <f>'Rozpočet Pol'!G27</f>
        <v>0</v>
      </c>
      <c r="J53" s="202"/>
    </row>
    <row r="54" spans="1:10" ht="25.5" customHeight="1">
      <c r="A54" s="123"/>
      <c r="B54" s="125" t="s">
        <v>69</v>
      </c>
      <c r="C54" s="203" t="s">
        <v>70</v>
      </c>
      <c r="D54" s="204"/>
      <c r="E54" s="204"/>
      <c r="F54" s="135" t="s">
        <v>24</v>
      </c>
      <c r="G54" s="136"/>
      <c r="H54" s="136"/>
      <c r="I54" s="202">
        <f>'Rozpočet Pol'!G29</f>
        <v>0</v>
      </c>
      <c r="J54" s="202"/>
    </row>
    <row r="55" spans="1:10" ht="25.5" customHeight="1">
      <c r="A55" s="123"/>
      <c r="B55" s="125" t="s">
        <v>71</v>
      </c>
      <c r="C55" s="203" t="s">
        <v>72</v>
      </c>
      <c r="D55" s="204"/>
      <c r="E55" s="204"/>
      <c r="F55" s="135" t="s">
        <v>24</v>
      </c>
      <c r="G55" s="136"/>
      <c r="H55" s="136"/>
      <c r="I55" s="202">
        <f>'Rozpočet Pol'!G49</f>
        <v>0</v>
      </c>
      <c r="J55" s="202"/>
    </row>
    <row r="56" spans="1:10" ht="25.5" customHeight="1">
      <c r="A56" s="123"/>
      <c r="B56" s="125" t="s">
        <v>73</v>
      </c>
      <c r="C56" s="203" t="s">
        <v>74</v>
      </c>
      <c r="D56" s="204"/>
      <c r="E56" s="204"/>
      <c r="F56" s="135" t="s">
        <v>24</v>
      </c>
      <c r="G56" s="136"/>
      <c r="H56" s="136"/>
      <c r="I56" s="202">
        <f>'Rozpočet Pol'!G73</f>
        <v>0</v>
      </c>
      <c r="J56" s="202"/>
    </row>
    <row r="57" spans="1:10" ht="25.5" customHeight="1">
      <c r="A57" s="123"/>
      <c r="B57" s="125" t="s">
        <v>75</v>
      </c>
      <c r="C57" s="203" t="s">
        <v>76</v>
      </c>
      <c r="D57" s="204"/>
      <c r="E57" s="204"/>
      <c r="F57" s="135" t="s">
        <v>24</v>
      </c>
      <c r="G57" s="136"/>
      <c r="H57" s="136"/>
      <c r="I57" s="202">
        <f>'Rozpočet Pol'!G89</f>
        <v>0</v>
      </c>
      <c r="J57" s="202"/>
    </row>
    <row r="58" spans="1:10" ht="25.5" customHeight="1">
      <c r="A58" s="123"/>
      <c r="B58" s="132" t="s">
        <v>77</v>
      </c>
      <c r="C58" s="206" t="s">
        <v>26</v>
      </c>
      <c r="D58" s="207"/>
      <c r="E58" s="207"/>
      <c r="F58" s="137" t="s">
        <v>77</v>
      </c>
      <c r="G58" s="138"/>
      <c r="H58" s="138"/>
      <c r="I58" s="205">
        <f>'Rozpočet Pol'!G92</f>
        <v>0</v>
      </c>
      <c r="J58" s="205"/>
    </row>
    <row r="59" spans="1:10" ht="25.5" customHeight="1">
      <c r="A59" s="124"/>
      <c r="B59" s="128" t="s">
        <v>1</v>
      </c>
      <c r="C59" s="128"/>
      <c r="D59" s="129"/>
      <c r="E59" s="129"/>
      <c r="F59" s="139"/>
      <c r="G59" s="140"/>
      <c r="H59" s="140"/>
      <c r="I59" s="201">
        <f>SUM(I49:I58)</f>
        <v>0</v>
      </c>
      <c r="J59" s="201"/>
    </row>
    <row r="60" spans="1:10">
      <c r="F60" s="141"/>
      <c r="G60" s="96"/>
      <c r="H60" s="141"/>
      <c r="I60" s="96"/>
      <c r="J60" s="96"/>
    </row>
    <row r="61" spans="1:10">
      <c r="F61" s="141"/>
      <c r="G61" s="96"/>
      <c r="H61" s="141"/>
      <c r="I61" s="96"/>
      <c r="J61" s="96"/>
    </row>
    <row r="62" spans="1:10">
      <c r="F62" s="141"/>
      <c r="G62" s="96"/>
      <c r="H62" s="141"/>
      <c r="I62" s="96"/>
      <c r="J6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9:J59"/>
    <mergeCell ref="I56:J56"/>
    <mergeCell ref="C56:E56"/>
    <mergeCell ref="I57:J57"/>
    <mergeCell ref="C57:E57"/>
    <mergeCell ref="I58:J58"/>
    <mergeCell ref="C58:E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>
      <c r="A4" s="79" t="s">
        <v>8</v>
      </c>
      <c r="B4" s="78"/>
      <c r="C4" s="251"/>
      <c r="D4" s="251"/>
      <c r="E4" s="251"/>
      <c r="F4" s="251"/>
      <c r="G4" s="25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5"/>
  <sheetViews>
    <sheetView workbookViewId="0">
      <selection activeCell="C3" sqref="C3:G3"/>
    </sheetView>
  </sheetViews>
  <sheetFormatPr defaultRowHeight="12.75" outlineLevelRow="1"/>
  <cols>
    <col min="1" max="1" width="4.28515625" customWidth="1"/>
    <col min="2" max="2" width="14.42578125" style="95" customWidth="1"/>
    <col min="3" max="3" width="38.28515625" style="95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53" t="s">
        <v>6</v>
      </c>
      <c r="B1" s="253"/>
      <c r="C1" s="253"/>
      <c r="D1" s="253"/>
      <c r="E1" s="253"/>
      <c r="F1" s="253"/>
      <c r="G1" s="253"/>
      <c r="AE1" t="s">
        <v>80</v>
      </c>
    </row>
    <row r="2" spans="1:60" ht="25.15" customHeight="1">
      <c r="A2" s="146" t="s">
        <v>79</v>
      </c>
      <c r="B2" s="144"/>
      <c r="C2" s="254" t="s">
        <v>269</v>
      </c>
      <c r="D2" s="255"/>
      <c r="E2" s="255"/>
      <c r="F2" s="255"/>
      <c r="G2" s="256"/>
      <c r="AE2" t="s">
        <v>81</v>
      </c>
    </row>
    <row r="3" spans="1:60" ht="25.15" customHeight="1">
      <c r="A3" s="147" t="s">
        <v>7</v>
      </c>
      <c r="B3" s="145"/>
      <c r="C3" s="257" t="s">
        <v>43</v>
      </c>
      <c r="D3" s="258"/>
      <c r="E3" s="258"/>
      <c r="F3" s="258"/>
      <c r="G3" s="259"/>
      <c r="AE3" t="s">
        <v>82</v>
      </c>
    </row>
    <row r="4" spans="1:60" ht="25.15" hidden="1" customHeight="1">
      <c r="A4" s="147" t="s">
        <v>8</v>
      </c>
      <c r="B4" s="145"/>
      <c r="C4" s="257"/>
      <c r="D4" s="258"/>
      <c r="E4" s="258"/>
      <c r="F4" s="258"/>
      <c r="G4" s="259"/>
      <c r="AE4" t="s">
        <v>83</v>
      </c>
    </row>
    <row r="5" spans="1:60" hidden="1">
      <c r="A5" s="148" t="s">
        <v>84</v>
      </c>
      <c r="B5" s="149"/>
      <c r="C5" s="150"/>
      <c r="D5" s="151"/>
      <c r="E5" s="151"/>
      <c r="F5" s="151"/>
      <c r="G5" s="152"/>
      <c r="AE5" t="s">
        <v>85</v>
      </c>
    </row>
    <row r="7" spans="1:60" ht="38.25">
      <c r="A7" s="157" t="s">
        <v>86</v>
      </c>
      <c r="B7" s="158" t="s">
        <v>87</v>
      </c>
      <c r="C7" s="158" t="s">
        <v>88</v>
      </c>
      <c r="D7" s="157" t="s">
        <v>89</v>
      </c>
      <c r="E7" s="157" t="s">
        <v>90</v>
      </c>
      <c r="F7" s="153" t="s">
        <v>91</v>
      </c>
      <c r="G7" s="174" t="s">
        <v>28</v>
      </c>
      <c r="H7" s="175" t="s">
        <v>29</v>
      </c>
      <c r="I7" s="175" t="s">
        <v>92</v>
      </c>
      <c r="J7" s="175" t="s">
        <v>30</v>
      </c>
      <c r="K7" s="175" t="s">
        <v>93</v>
      </c>
      <c r="L7" s="175" t="s">
        <v>94</v>
      </c>
      <c r="M7" s="175" t="s">
        <v>95</v>
      </c>
      <c r="N7" s="175" t="s">
        <v>96</v>
      </c>
      <c r="O7" s="175" t="s">
        <v>97</v>
      </c>
      <c r="P7" s="175" t="s">
        <v>98</v>
      </c>
      <c r="Q7" s="175" t="s">
        <v>99</v>
      </c>
      <c r="R7" s="175" t="s">
        <v>100</v>
      </c>
      <c r="S7" s="175" t="s">
        <v>101</v>
      </c>
      <c r="T7" s="175" t="s">
        <v>102</v>
      </c>
      <c r="U7" s="160" t="s">
        <v>103</v>
      </c>
    </row>
    <row r="8" spans="1:60">
      <c r="A8" s="176" t="s">
        <v>104</v>
      </c>
      <c r="B8" s="177" t="s">
        <v>59</v>
      </c>
      <c r="C8" s="178" t="s">
        <v>60</v>
      </c>
      <c r="D8" s="179"/>
      <c r="E8" s="180"/>
      <c r="F8" s="181"/>
      <c r="G8" s="181">
        <f>SUMIF(AE9:AE15,"&lt;&gt;NOR",G9:G15)</f>
        <v>0</v>
      </c>
      <c r="H8" s="181"/>
      <c r="I8" s="181">
        <f>SUM(I9:I15)</f>
        <v>0</v>
      </c>
      <c r="J8" s="181"/>
      <c r="K8" s="181">
        <f>SUM(K9:K15)</f>
        <v>0</v>
      </c>
      <c r="L8" s="181"/>
      <c r="M8" s="181">
        <f>SUM(M9:M15)</f>
        <v>0</v>
      </c>
      <c r="N8" s="159"/>
      <c r="O8" s="159">
        <f>SUM(O9:O15)</f>
        <v>10.199999999999999</v>
      </c>
      <c r="P8" s="159"/>
      <c r="Q8" s="159">
        <f>SUM(Q9:Q15)</f>
        <v>0</v>
      </c>
      <c r="R8" s="159"/>
      <c r="S8" s="159"/>
      <c r="T8" s="176"/>
      <c r="U8" s="159">
        <f>SUM(U9:U15)</f>
        <v>120.02000000000001</v>
      </c>
      <c r="AE8" t="s">
        <v>105</v>
      </c>
    </row>
    <row r="9" spans="1:60" outlineLevel="1">
      <c r="A9" s="155">
        <v>1</v>
      </c>
      <c r="B9" s="161" t="s">
        <v>106</v>
      </c>
      <c r="C9" s="194" t="s">
        <v>107</v>
      </c>
      <c r="D9" s="163" t="s">
        <v>108</v>
      </c>
      <c r="E9" s="169">
        <v>14</v>
      </c>
      <c r="F9" s="171"/>
      <c r="G9" s="172">
        <f t="shared" ref="G9:G15" si="0">ROUND(E9*F9,2)</f>
        <v>0</v>
      </c>
      <c r="H9" s="171"/>
      <c r="I9" s="172">
        <f t="shared" ref="I9:I15" si="1">ROUND(E9*H9,2)</f>
        <v>0</v>
      </c>
      <c r="J9" s="171"/>
      <c r="K9" s="172">
        <f t="shared" ref="K9:K15" si="2">ROUND(E9*J9,2)</f>
        <v>0</v>
      </c>
      <c r="L9" s="172">
        <v>21</v>
      </c>
      <c r="M9" s="172">
        <f t="shared" ref="M9:M15" si="3">G9*(1+L9/100)</f>
        <v>0</v>
      </c>
      <c r="N9" s="164">
        <v>0</v>
      </c>
      <c r="O9" s="164">
        <f t="shared" ref="O9:O15" si="4">ROUND(E9*N9,5)</f>
        <v>0</v>
      </c>
      <c r="P9" s="164">
        <v>0</v>
      </c>
      <c r="Q9" s="164">
        <f t="shared" ref="Q9:Q15" si="5">ROUND(E9*P9,5)</f>
        <v>0</v>
      </c>
      <c r="R9" s="164"/>
      <c r="S9" s="164"/>
      <c r="T9" s="165">
        <v>3.5329999999999999</v>
      </c>
      <c r="U9" s="164">
        <f t="shared" ref="U9:U15" si="6">ROUND(E9*T9,2)</f>
        <v>49.46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109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55">
        <v>2</v>
      </c>
      <c r="B10" s="161" t="s">
        <v>110</v>
      </c>
      <c r="C10" s="194" t="s">
        <v>111</v>
      </c>
      <c r="D10" s="163" t="s">
        <v>108</v>
      </c>
      <c r="E10" s="169">
        <v>14</v>
      </c>
      <c r="F10" s="171"/>
      <c r="G10" s="172">
        <f t="shared" si="0"/>
        <v>0</v>
      </c>
      <c r="H10" s="171"/>
      <c r="I10" s="172">
        <f t="shared" si="1"/>
        <v>0</v>
      </c>
      <c r="J10" s="171"/>
      <c r="K10" s="172">
        <f t="shared" si="2"/>
        <v>0</v>
      </c>
      <c r="L10" s="172">
        <v>21</v>
      </c>
      <c r="M10" s="172">
        <f t="shared" si="3"/>
        <v>0</v>
      </c>
      <c r="N10" s="164">
        <v>0</v>
      </c>
      <c r="O10" s="164">
        <f t="shared" si="4"/>
        <v>0</v>
      </c>
      <c r="P10" s="164">
        <v>0</v>
      </c>
      <c r="Q10" s="164">
        <f t="shared" si="5"/>
        <v>0</v>
      </c>
      <c r="R10" s="164"/>
      <c r="S10" s="164"/>
      <c r="T10" s="165">
        <v>3.81</v>
      </c>
      <c r="U10" s="164">
        <f t="shared" si="6"/>
        <v>53.34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109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ht="22.5" outlineLevel="1">
      <c r="A11" s="155">
        <v>3</v>
      </c>
      <c r="B11" s="161" t="s">
        <v>112</v>
      </c>
      <c r="C11" s="194" t="s">
        <v>113</v>
      </c>
      <c r="D11" s="163" t="s">
        <v>108</v>
      </c>
      <c r="E11" s="169">
        <v>6</v>
      </c>
      <c r="F11" s="171"/>
      <c r="G11" s="172">
        <f t="shared" si="0"/>
        <v>0</v>
      </c>
      <c r="H11" s="171"/>
      <c r="I11" s="172">
        <f t="shared" si="1"/>
        <v>0</v>
      </c>
      <c r="J11" s="171"/>
      <c r="K11" s="172">
        <f t="shared" si="2"/>
        <v>0</v>
      </c>
      <c r="L11" s="172">
        <v>21</v>
      </c>
      <c r="M11" s="172">
        <f t="shared" si="3"/>
        <v>0</v>
      </c>
      <c r="N11" s="164">
        <v>1.7</v>
      </c>
      <c r="O11" s="164">
        <f t="shared" si="4"/>
        <v>10.199999999999999</v>
      </c>
      <c r="P11" s="164">
        <v>0</v>
      </c>
      <c r="Q11" s="164">
        <f t="shared" si="5"/>
        <v>0</v>
      </c>
      <c r="R11" s="164"/>
      <c r="S11" s="164"/>
      <c r="T11" s="165">
        <v>1.587</v>
      </c>
      <c r="U11" s="164">
        <f t="shared" si="6"/>
        <v>9.52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109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>
      <c r="A12" s="155">
        <v>4</v>
      </c>
      <c r="B12" s="161" t="s">
        <v>114</v>
      </c>
      <c r="C12" s="194" t="s">
        <v>115</v>
      </c>
      <c r="D12" s="163" t="s">
        <v>108</v>
      </c>
      <c r="E12" s="169">
        <v>6.6</v>
      </c>
      <c r="F12" s="171"/>
      <c r="G12" s="172">
        <f t="shared" si="0"/>
        <v>0</v>
      </c>
      <c r="H12" s="171"/>
      <c r="I12" s="172">
        <f t="shared" si="1"/>
        <v>0</v>
      </c>
      <c r="J12" s="171"/>
      <c r="K12" s="172">
        <f t="shared" si="2"/>
        <v>0</v>
      </c>
      <c r="L12" s="172">
        <v>21</v>
      </c>
      <c r="M12" s="172">
        <f t="shared" si="3"/>
        <v>0</v>
      </c>
      <c r="N12" s="164">
        <v>0</v>
      </c>
      <c r="O12" s="164">
        <f t="shared" si="4"/>
        <v>0</v>
      </c>
      <c r="P12" s="164">
        <v>0</v>
      </c>
      <c r="Q12" s="164">
        <f t="shared" si="5"/>
        <v>0</v>
      </c>
      <c r="R12" s="164"/>
      <c r="S12" s="164"/>
      <c r="T12" s="165">
        <v>1.1499999999999999</v>
      </c>
      <c r="U12" s="164">
        <f t="shared" si="6"/>
        <v>7.59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109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22.5" outlineLevel="1">
      <c r="A13" s="155">
        <v>5</v>
      </c>
      <c r="B13" s="161" t="s">
        <v>116</v>
      </c>
      <c r="C13" s="194" t="s">
        <v>117</v>
      </c>
      <c r="D13" s="163" t="s">
        <v>108</v>
      </c>
      <c r="E13" s="169">
        <v>7.4</v>
      </c>
      <c r="F13" s="171"/>
      <c r="G13" s="172">
        <f t="shared" si="0"/>
        <v>0</v>
      </c>
      <c r="H13" s="171"/>
      <c r="I13" s="172">
        <f t="shared" si="1"/>
        <v>0</v>
      </c>
      <c r="J13" s="171"/>
      <c r="K13" s="172">
        <f t="shared" si="2"/>
        <v>0</v>
      </c>
      <c r="L13" s="172">
        <v>21</v>
      </c>
      <c r="M13" s="172">
        <f t="shared" si="3"/>
        <v>0</v>
      </c>
      <c r="N13" s="164">
        <v>0</v>
      </c>
      <c r="O13" s="164">
        <f t="shared" si="4"/>
        <v>0</v>
      </c>
      <c r="P13" s="164">
        <v>0</v>
      </c>
      <c r="Q13" s="164">
        <f t="shared" si="5"/>
        <v>0</v>
      </c>
      <c r="R13" s="164"/>
      <c r="S13" s="164"/>
      <c r="T13" s="165">
        <v>5.1999999999999998E-3</v>
      </c>
      <c r="U13" s="164">
        <f t="shared" si="6"/>
        <v>0.04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109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55">
        <v>6</v>
      </c>
      <c r="B14" s="161" t="s">
        <v>118</v>
      </c>
      <c r="C14" s="194" t="s">
        <v>119</v>
      </c>
      <c r="D14" s="163" t="s">
        <v>108</v>
      </c>
      <c r="E14" s="169">
        <v>7.4</v>
      </c>
      <c r="F14" s="171"/>
      <c r="G14" s="172">
        <f t="shared" si="0"/>
        <v>0</v>
      </c>
      <c r="H14" s="171"/>
      <c r="I14" s="172">
        <f t="shared" si="1"/>
        <v>0</v>
      </c>
      <c r="J14" s="171"/>
      <c r="K14" s="172">
        <f t="shared" si="2"/>
        <v>0</v>
      </c>
      <c r="L14" s="172">
        <v>21</v>
      </c>
      <c r="M14" s="172">
        <f t="shared" si="3"/>
        <v>0</v>
      </c>
      <c r="N14" s="164">
        <v>0</v>
      </c>
      <c r="O14" s="164">
        <f t="shared" si="4"/>
        <v>0</v>
      </c>
      <c r="P14" s="164">
        <v>0</v>
      </c>
      <c r="Q14" s="164">
        <f t="shared" si="5"/>
        <v>0</v>
      </c>
      <c r="R14" s="164"/>
      <c r="S14" s="164"/>
      <c r="T14" s="165">
        <v>8.9999999999999993E-3</v>
      </c>
      <c r="U14" s="164">
        <f t="shared" si="6"/>
        <v>7.0000000000000007E-2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109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55">
        <v>7</v>
      </c>
      <c r="B15" s="161" t="s">
        <v>120</v>
      </c>
      <c r="C15" s="194" t="s">
        <v>121</v>
      </c>
      <c r="D15" s="163" t="s">
        <v>108</v>
      </c>
      <c r="E15" s="169">
        <v>7.4</v>
      </c>
      <c r="F15" s="171"/>
      <c r="G15" s="172">
        <f t="shared" si="0"/>
        <v>0</v>
      </c>
      <c r="H15" s="171"/>
      <c r="I15" s="172">
        <f t="shared" si="1"/>
        <v>0</v>
      </c>
      <c r="J15" s="171"/>
      <c r="K15" s="172">
        <f t="shared" si="2"/>
        <v>0</v>
      </c>
      <c r="L15" s="172">
        <v>21</v>
      </c>
      <c r="M15" s="172">
        <f t="shared" si="3"/>
        <v>0</v>
      </c>
      <c r="N15" s="164">
        <v>0</v>
      </c>
      <c r="O15" s="164">
        <f t="shared" si="4"/>
        <v>0</v>
      </c>
      <c r="P15" s="164">
        <v>0</v>
      </c>
      <c r="Q15" s="164">
        <f t="shared" si="5"/>
        <v>0</v>
      </c>
      <c r="R15" s="164"/>
      <c r="S15" s="164"/>
      <c r="T15" s="165">
        <v>0</v>
      </c>
      <c r="U15" s="164">
        <f t="shared" si="6"/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109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>
      <c r="A16" s="156" t="s">
        <v>104</v>
      </c>
      <c r="B16" s="162" t="s">
        <v>61</v>
      </c>
      <c r="C16" s="195" t="s">
        <v>62</v>
      </c>
      <c r="D16" s="166"/>
      <c r="E16" s="170"/>
      <c r="F16" s="173"/>
      <c r="G16" s="173">
        <f>SUMIF(AE17:AE18,"&lt;&gt;NOR",G17:G18)</f>
        <v>0</v>
      </c>
      <c r="H16" s="173"/>
      <c r="I16" s="173">
        <f>SUM(I17:I18)</f>
        <v>0</v>
      </c>
      <c r="J16" s="173"/>
      <c r="K16" s="173">
        <f>SUM(K17:K18)</f>
        <v>0</v>
      </c>
      <c r="L16" s="173"/>
      <c r="M16" s="173">
        <f>SUM(M17:M18)</f>
        <v>0</v>
      </c>
      <c r="N16" s="167"/>
      <c r="O16" s="167">
        <f>SUM(O17:O18)</f>
        <v>2.8970799999999999</v>
      </c>
      <c r="P16" s="167"/>
      <c r="Q16" s="167">
        <f>SUM(Q17:Q18)</f>
        <v>0</v>
      </c>
      <c r="R16" s="167"/>
      <c r="S16" s="167"/>
      <c r="T16" s="168"/>
      <c r="U16" s="167">
        <f>SUM(U17:U18)</f>
        <v>2.4900000000000002</v>
      </c>
      <c r="AE16" t="s">
        <v>105</v>
      </c>
    </row>
    <row r="17" spans="1:60" ht="22.5" outlineLevel="1">
      <c r="A17" s="155">
        <v>8</v>
      </c>
      <c r="B17" s="161" t="s">
        <v>122</v>
      </c>
      <c r="C17" s="194" t="s">
        <v>123</v>
      </c>
      <c r="D17" s="163" t="s">
        <v>108</v>
      </c>
      <c r="E17" s="169">
        <v>1.4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4">
        <v>1.8907700000000001</v>
      </c>
      <c r="O17" s="164">
        <f>ROUND(E17*N17,5)</f>
        <v>2.6470799999999999</v>
      </c>
      <c r="P17" s="164">
        <v>0</v>
      </c>
      <c r="Q17" s="164">
        <f>ROUND(E17*P17,5)</f>
        <v>0</v>
      </c>
      <c r="R17" s="164"/>
      <c r="S17" s="164"/>
      <c r="T17" s="165">
        <v>1.6950000000000001</v>
      </c>
      <c r="U17" s="164">
        <f>ROUND(E17*T17,2)</f>
        <v>2.37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109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>
      <c r="A18" s="155">
        <v>9</v>
      </c>
      <c r="B18" s="161" t="s">
        <v>124</v>
      </c>
      <c r="C18" s="194" t="s">
        <v>125</v>
      </c>
      <c r="D18" s="163" t="s">
        <v>108</v>
      </c>
      <c r="E18" s="169">
        <v>0.1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64">
        <v>2.5</v>
      </c>
      <c r="O18" s="164">
        <f>ROUND(E18*N18,5)</f>
        <v>0.25</v>
      </c>
      <c r="P18" s="164">
        <v>0</v>
      </c>
      <c r="Q18" s="164">
        <f>ROUND(E18*P18,5)</f>
        <v>0</v>
      </c>
      <c r="R18" s="164"/>
      <c r="S18" s="164"/>
      <c r="T18" s="165">
        <v>1.1919999999999999</v>
      </c>
      <c r="U18" s="164">
        <f>ROUND(E18*T18,2)</f>
        <v>0.12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109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>
      <c r="A19" s="156" t="s">
        <v>104</v>
      </c>
      <c r="B19" s="162" t="s">
        <v>63</v>
      </c>
      <c r="C19" s="195" t="s">
        <v>64</v>
      </c>
      <c r="D19" s="166"/>
      <c r="E19" s="170"/>
      <c r="F19" s="173"/>
      <c r="G19" s="173">
        <f>SUMIF(AE20:AE20,"&lt;&gt;NOR",G20:G20)</f>
        <v>0</v>
      </c>
      <c r="H19" s="173"/>
      <c r="I19" s="173">
        <f>SUM(I20:I20)</f>
        <v>0</v>
      </c>
      <c r="J19" s="173"/>
      <c r="K19" s="173">
        <f>SUM(K20:K20)</f>
        <v>0</v>
      </c>
      <c r="L19" s="173"/>
      <c r="M19" s="173">
        <f>SUM(M20:M20)</f>
        <v>0</v>
      </c>
      <c r="N19" s="167"/>
      <c r="O19" s="167">
        <f>SUM(O20:O20)</f>
        <v>1.5591999999999999</v>
      </c>
      <c r="P19" s="167"/>
      <c r="Q19" s="167">
        <f>SUM(Q20:Q20)</f>
        <v>0</v>
      </c>
      <c r="R19" s="167"/>
      <c r="S19" s="167"/>
      <c r="T19" s="168"/>
      <c r="U19" s="167">
        <f>SUM(U20:U20)</f>
        <v>11.72</v>
      </c>
      <c r="AE19" t="s">
        <v>105</v>
      </c>
    </row>
    <row r="20" spans="1:60" ht="22.5" outlineLevel="1">
      <c r="A20" s="155">
        <v>10</v>
      </c>
      <c r="B20" s="161" t="s">
        <v>126</v>
      </c>
      <c r="C20" s="194" t="s">
        <v>127</v>
      </c>
      <c r="D20" s="163" t="s">
        <v>128</v>
      </c>
      <c r="E20" s="169">
        <v>40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64">
        <v>3.8980000000000001E-2</v>
      </c>
      <c r="O20" s="164">
        <f>ROUND(E20*N20,5)</f>
        <v>1.5591999999999999</v>
      </c>
      <c r="P20" s="164">
        <v>0</v>
      </c>
      <c r="Q20" s="164">
        <f>ROUND(E20*P20,5)</f>
        <v>0</v>
      </c>
      <c r="R20" s="164"/>
      <c r="S20" s="164"/>
      <c r="T20" s="165">
        <v>0.29299999999999998</v>
      </c>
      <c r="U20" s="164">
        <f>ROUND(E20*T20,2)</f>
        <v>11.72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109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>
      <c r="A21" s="156" t="s">
        <v>104</v>
      </c>
      <c r="B21" s="162" t="s">
        <v>65</v>
      </c>
      <c r="C21" s="195" t="s">
        <v>66</v>
      </c>
      <c r="D21" s="166"/>
      <c r="E21" s="170"/>
      <c r="F21" s="173"/>
      <c r="G21" s="173">
        <f>SUMIF(AE22:AE26,"&lt;&gt;NOR",G22:G26)</f>
        <v>0</v>
      </c>
      <c r="H21" s="173"/>
      <c r="I21" s="173">
        <f>SUM(I22:I26)</f>
        <v>0</v>
      </c>
      <c r="J21" s="173"/>
      <c r="K21" s="173">
        <f>SUM(K22:K26)</f>
        <v>0</v>
      </c>
      <c r="L21" s="173"/>
      <c r="M21" s="173">
        <f>SUM(M22:M26)</f>
        <v>0</v>
      </c>
      <c r="N21" s="167"/>
      <c r="O21" s="167">
        <f>SUM(O22:O26)</f>
        <v>2.5059999999999999E-2</v>
      </c>
      <c r="P21" s="167"/>
      <c r="Q21" s="167">
        <f>SUM(Q22:Q26)</f>
        <v>3.24</v>
      </c>
      <c r="R21" s="167"/>
      <c r="S21" s="167"/>
      <c r="T21" s="168"/>
      <c r="U21" s="167">
        <f>SUM(U22:U26)</f>
        <v>30.75</v>
      </c>
      <c r="AE21" t="s">
        <v>105</v>
      </c>
    </row>
    <row r="22" spans="1:60" ht="22.5" outlineLevel="1">
      <c r="A22" s="155">
        <v>11</v>
      </c>
      <c r="B22" s="161" t="s">
        <v>129</v>
      </c>
      <c r="C22" s="194" t="s">
        <v>130</v>
      </c>
      <c r="D22" s="163" t="s">
        <v>128</v>
      </c>
      <c r="E22" s="169">
        <v>40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4">
        <v>5.9000000000000003E-4</v>
      </c>
      <c r="O22" s="164">
        <f>ROUND(E22*N22,5)</f>
        <v>2.3599999999999999E-2</v>
      </c>
      <c r="P22" s="164">
        <v>3.6999999999999998E-2</v>
      </c>
      <c r="Q22" s="164">
        <f>ROUND(E22*P22,5)</f>
        <v>1.48</v>
      </c>
      <c r="R22" s="164"/>
      <c r="S22" s="164"/>
      <c r="T22" s="165">
        <v>0.443</v>
      </c>
      <c r="U22" s="164">
        <f>ROUND(E22*T22,2)</f>
        <v>17.72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109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>
      <c r="A23" s="155">
        <v>12</v>
      </c>
      <c r="B23" s="161" t="s">
        <v>131</v>
      </c>
      <c r="C23" s="194" t="s">
        <v>132</v>
      </c>
      <c r="D23" s="163" t="s">
        <v>108</v>
      </c>
      <c r="E23" s="169">
        <v>0.8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64">
        <v>1.82E-3</v>
      </c>
      <c r="O23" s="164">
        <f>ROUND(E23*N23,5)</f>
        <v>1.4599999999999999E-3</v>
      </c>
      <c r="P23" s="164">
        <v>2.2000000000000002</v>
      </c>
      <c r="Q23" s="164">
        <f>ROUND(E23*P23,5)</f>
        <v>1.76</v>
      </c>
      <c r="R23" s="164"/>
      <c r="S23" s="164"/>
      <c r="T23" s="165">
        <v>16.276</v>
      </c>
      <c r="U23" s="164">
        <f>ROUND(E23*T23,2)</f>
        <v>13.02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109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>
      <c r="A24" s="155">
        <v>13</v>
      </c>
      <c r="B24" s="161" t="s">
        <v>133</v>
      </c>
      <c r="C24" s="194" t="s">
        <v>134</v>
      </c>
      <c r="D24" s="163" t="s">
        <v>135</v>
      </c>
      <c r="E24" s="169">
        <v>10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64">
        <v>0</v>
      </c>
      <c r="O24" s="164">
        <f>ROUND(E24*N24,5)</f>
        <v>0</v>
      </c>
      <c r="P24" s="164">
        <v>0</v>
      </c>
      <c r="Q24" s="164">
        <f>ROUND(E24*P24,5)</f>
        <v>0</v>
      </c>
      <c r="R24" s="164"/>
      <c r="S24" s="164"/>
      <c r="T24" s="165">
        <v>0</v>
      </c>
      <c r="U24" s="164">
        <f>ROUND(E24*T24,2)</f>
        <v>0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109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2.5" outlineLevel="1">
      <c r="A25" s="155">
        <v>14</v>
      </c>
      <c r="B25" s="161" t="s">
        <v>136</v>
      </c>
      <c r="C25" s="194" t="s">
        <v>137</v>
      </c>
      <c r="D25" s="163" t="s">
        <v>138</v>
      </c>
      <c r="E25" s="169">
        <v>2.5000000000000001E-2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64">
        <v>0</v>
      </c>
      <c r="O25" s="164">
        <f>ROUND(E25*N25,5)</f>
        <v>0</v>
      </c>
      <c r="P25" s="164">
        <v>0</v>
      </c>
      <c r="Q25" s="164">
        <f>ROUND(E25*P25,5)</f>
        <v>0</v>
      </c>
      <c r="R25" s="164"/>
      <c r="S25" s="164"/>
      <c r="T25" s="165">
        <v>0.49</v>
      </c>
      <c r="U25" s="164">
        <f>ROUND(E25*T25,2)</f>
        <v>0.01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109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>
      <c r="A26" s="155">
        <v>15</v>
      </c>
      <c r="B26" s="161" t="s">
        <v>139</v>
      </c>
      <c r="C26" s="194" t="s">
        <v>140</v>
      </c>
      <c r="D26" s="163" t="s">
        <v>138</v>
      </c>
      <c r="E26" s="169">
        <v>2.5000000000000001E-2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4">
        <v>0</v>
      </c>
      <c r="O26" s="164">
        <f>ROUND(E26*N26,5)</f>
        <v>0</v>
      </c>
      <c r="P26" s="164">
        <v>0</v>
      </c>
      <c r="Q26" s="164">
        <f>ROUND(E26*P26,5)</f>
        <v>0</v>
      </c>
      <c r="R26" s="164"/>
      <c r="S26" s="164"/>
      <c r="T26" s="165">
        <v>0</v>
      </c>
      <c r="U26" s="164">
        <f>ROUND(E26*T26,2)</f>
        <v>0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109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>
      <c r="A27" s="156" t="s">
        <v>104</v>
      </c>
      <c r="B27" s="162" t="s">
        <v>67</v>
      </c>
      <c r="C27" s="195" t="s">
        <v>68</v>
      </c>
      <c r="D27" s="166"/>
      <c r="E27" s="170"/>
      <c r="F27" s="173"/>
      <c r="G27" s="173">
        <f>SUMIF(AE28:AE28,"&lt;&gt;NOR",G28:G28)</f>
        <v>0</v>
      </c>
      <c r="H27" s="173"/>
      <c r="I27" s="173">
        <f>SUM(I28:I28)</f>
        <v>0</v>
      </c>
      <c r="J27" s="173"/>
      <c r="K27" s="173">
        <f>SUM(K28:K28)</f>
        <v>0</v>
      </c>
      <c r="L27" s="173"/>
      <c r="M27" s="173">
        <f>SUM(M28:M28)</f>
        <v>0</v>
      </c>
      <c r="N27" s="167"/>
      <c r="O27" s="167">
        <f>SUM(O28:O28)</f>
        <v>2.0400000000000001E-3</v>
      </c>
      <c r="P27" s="167"/>
      <c r="Q27" s="167">
        <f>SUM(Q28:Q28)</f>
        <v>0</v>
      </c>
      <c r="R27" s="167"/>
      <c r="S27" s="167"/>
      <c r="T27" s="168"/>
      <c r="U27" s="167">
        <f>SUM(U28:U28)</f>
        <v>1.07</v>
      </c>
      <c r="AE27" t="s">
        <v>105</v>
      </c>
    </row>
    <row r="28" spans="1:60" ht="22.5" outlineLevel="1">
      <c r="A28" s="155">
        <v>16</v>
      </c>
      <c r="B28" s="161" t="s">
        <v>141</v>
      </c>
      <c r="C28" s="194" t="s">
        <v>142</v>
      </c>
      <c r="D28" s="163" t="s">
        <v>143</v>
      </c>
      <c r="E28" s="169">
        <v>4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4">
        <v>5.1000000000000004E-4</v>
      </c>
      <c r="O28" s="164">
        <f>ROUND(E28*N28,5)</f>
        <v>2.0400000000000001E-3</v>
      </c>
      <c r="P28" s="164">
        <v>0</v>
      </c>
      <c r="Q28" s="164">
        <f>ROUND(E28*P28,5)</f>
        <v>0</v>
      </c>
      <c r="R28" s="164"/>
      <c r="S28" s="164"/>
      <c r="T28" s="165">
        <v>0.26700000000000002</v>
      </c>
      <c r="U28" s="164">
        <f>ROUND(E28*T28,2)</f>
        <v>1.07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109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>
      <c r="A29" s="156" t="s">
        <v>104</v>
      </c>
      <c r="B29" s="162" t="s">
        <v>69</v>
      </c>
      <c r="C29" s="195" t="s">
        <v>70</v>
      </c>
      <c r="D29" s="166"/>
      <c r="E29" s="170"/>
      <c r="F29" s="173"/>
      <c r="G29" s="173">
        <f>SUMIF(AE30:AE48,"&lt;&gt;NOR",G30:G48)</f>
        <v>0</v>
      </c>
      <c r="H29" s="173"/>
      <c r="I29" s="173">
        <f>SUM(I30:I48)</f>
        <v>0</v>
      </c>
      <c r="J29" s="173"/>
      <c r="K29" s="173">
        <f>SUM(K30:K48)</f>
        <v>0</v>
      </c>
      <c r="L29" s="173"/>
      <c r="M29" s="173">
        <f>SUM(M30:M48)</f>
        <v>0</v>
      </c>
      <c r="N29" s="167"/>
      <c r="O29" s="167">
        <f>SUM(O30:O48)</f>
        <v>0.19463</v>
      </c>
      <c r="P29" s="167"/>
      <c r="Q29" s="167">
        <f>SUM(Q30:Q48)</f>
        <v>1.1560999999999999</v>
      </c>
      <c r="R29" s="167"/>
      <c r="S29" s="167"/>
      <c r="T29" s="168"/>
      <c r="U29" s="167">
        <f>SUM(U30:U48)</f>
        <v>129.72</v>
      </c>
      <c r="AE29" t="s">
        <v>105</v>
      </c>
    </row>
    <row r="30" spans="1:60" outlineLevel="1">
      <c r="A30" s="155">
        <v>17</v>
      </c>
      <c r="B30" s="161" t="s">
        <v>144</v>
      </c>
      <c r="C30" s="194" t="s">
        <v>145</v>
      </c>
      <c r="D30" s="163" t="s">
        <v>128</v>
      </c>
      <c r="E30" s="169">
        <v>15</v>
      </c>
      <c r="F30" s="171"/>
      <c r="G30" s="172">
        <f t="shared" ref="G30:G48" si="7">ROUND(E30*F30,2)</f>
        <v>0</v>
      </c>
      <c r="H30" s="171"/>
      <c r="I30" s="172">
        <f t="shared" ref="I30:I48" si="8">ROUND(E30*H30,2)</f>
        <v>0</v>
      </c>
      <c r="J30" s="171"/>
      <c r="K30" s="172">
        <f t="shared" ref="K30:K48" si="9">ROUND(E30*J30,2)</f>
        <v>0</v>
      </c>
      <c r="L30" s="172">
        <v>21</v>
      </c>
      <c r="M30" s="172">
        <f t="shared" ref="M30:M48" si="10">G30*(1+L30/100)</f>
        <v>0</v>
      </c>
      <c r="N30" s="164">
        <v>2.0999999999999999E-3</v>
      </c>
      <c r="O30" s="164">
        <f t="shared" ref="O30:O48" si="11">ROUND(E30*N30,5)</f>
        <v>3.15E-2</v>
      </c>
      <c r="P30" s="164">
        <v>0</v>
      </c>
      <c r="Q30" s="164">
        <f t="shared" ref="Q30:Q48" si="12">ROUND(E30*P30,5)</f>
        <v>0</v>
      </c>
      <c r="R30" s="164"/>
      <c r="S30" s="164"/>
      <c r="T30" s="165">
        <v>0.8</v>
      </c>
      <c r="U30" s="164">
        <f t="shared" ref="U30:U48" si="13">ROUND(E30*T30,2)</f>
        <v>12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109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55">
        <v>18</v>
      </c>
      <c r="B31" s="161" t="s">
        <v>146</v>
      </c>
      <c r="C31" s="194" t="s">
        <v>147</v>
      </c>
      <c r="D31" s="163" t="s">
        <v>128</v>
      </c>
      <c r="E31" s="169">
        <v>15</v>
      </c>
      <c r="F31" s="171"/>
      <c r="G31" s="172">
        <f t="shared" si="7"/>
        <v>0</v>
      </c>
      <c r="H31" s="171"/>
      <c r="I31" s="172">
        <f t="shared" si="8"/>
        <v>0</v>
      </c>
      <c r="J31" s="171"/>
      <c r="K31" s="172">
        <f t="shared" si="9"/>
        <v>0</v>
      </c>
      <c r="L31" s="172">
        <v>21</v>
      </c>
      <c r="M31" s="172">
        <f t="shared" si="10"/>
        <v>0</v>
      </c>
      <c r="N31" s="164">
        <v>2.5200000000000001E-3</v>
      </c>
      <c r="O31" s="164">
        <f t="shared" si="11"/>
        <v>3.78E-2</v>
      </c>
      <c r="P31" s="164">
        <v>0</v>
      </c>
      <c r="Q31" s="164">
        <f t="shared" si="12"/>
        <v>0</v>
      </c>
      <c r="R31" s="164"/>
      <c r="S31" s="164"/>
      <c r="T31" s="165">
        <v>0.8</v>
      </c>
      <c r="U31" s="164">
        <f t="shared" si="13"/>
        <v>12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109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55">
        <v>19</v>
      </c>
      <c r="B32" s="161" t="s">
        <v>148</v>
      </c>
      <c r="C32" s="194" t="s">
        <v>149</v>
      </c>
      <c r="D32" s="163" t="s">
        <v>128</v>
      </c>
      <c r="E32" s="169">
        <v>7</v>
      </c>
      <c r="F32" s="171"/>
      <c r="G32" s="172">
        <f t="shared" si="7"/>
        <v>0</v>
      </c>
      <c r="H32" s="171"/>
      <c r="I32" s="172">
        <f t="shared" si="8"/>
        <v>0</v>
      </c>
      <c r="J32" s="171"/>
      <c r="K32" s="172">
        <f t="shared" si="9"/>
        <v>0</v>
      </c>
      <c r="L32" s="172">
        <v>21</v>
      </c>
      <c r="M32" s="172">
        <f t="shared" si="10"/>
        <v>0</v>
      </c>
      <c r="N32" s="164">
        <v>3.5699999999999998E-3</v>
      </c>
      <c r="O32" s="164">
        <f t="shared" si="11"/>
        <v>2.4989999999999998E-2</v>
      </c>
      <c r="P32" s="164">
        <v>0</v>
      </c>
      <c r="Q32" s="164">
        <f t="shared" si="12"/>
        <v>0</v>
      </c>
      <c r="R32" s="164"/>
      <c r="S32" s="164"/>
      <c r="T32" s="165">
        <v>0.55000000000000004</v>
      </c>
      <c r="U32" s="164">
        <f t="shared" si="13"/>
        <v>3.85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109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55">
        <v>20</v>
      </c>
      <c r="B33" s="161" t="s">
        <v>150</v>
      </c>
      <c r="C33" s="194" t="s">
        <v>151</v>
      </c>
      <c r="D33" s="163" t="s">
        <v>128</v>
      </c>
      <c r="E33" s="169">
        <v>9</v>
      </c>
      <c r="F33" s="171"/>
      <c r="G33" s="172">
        <f t="shared" si="7"/>
        <v>0</v>
      </c>
      <c r="H33" s="171"/>
      <c r="I33" s="172">
        <f t="shared" si="8"/>
        <v>0</v>
      </c>
      <c r="J33" s="171"/>
      <c r="K33" s="172">
        <f t="shared" si="9"/>
        <v>0</v>
      </c>
      <c r="L33" s="172">
        <v>21</v>
      </c>
      <c r="M33" s="172">
        <f t="shared" si="10"/>
        <v>0</v>
      </c>
      <c r="N33" s="164">
        <v>3.8000000000000002E-4</v>
      </c>
      <c r="O33" s="164">
        <f t="shared" si="11"/>
        <v>3.4199999999999999E-3</v>
      </c>
      <c r="P33" s="164">
        <v>0</v>
      </c>
      <c r="Q33" s="164">
        <f t="shared" si="12"/>
        <v>0</v>
      </c>
      <c r="R33" s="164"/>
      <c r="S33" s="164"/>
      <c r="T33" s="165">
        <v>0.32</v>
      </c>
      <c r="U33" s="164">
        <f t="shared" si="13"/>
        <v>2.88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109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55">
        <v>21</v>
      </c>
      <c r="B34" s="161" t="s">
        <v>152</v>
      </c>
      <c r="C34" s="194" t="s">
        <v>153</v>
      </c>
      <c r="D34" s="163" t="s">
        <v>128</v>
      </c>
      <c r="E34" s="169">
        <v>12</v>
      </c>
      <c r="F34" s="171"/>
      <c r="G34" s="172">
        <f t="shared" si="7"/>
        <v>0</v>
      </c>
      <c r="H34" s="171"/>
      <c r="I34" s="172">
        <f t="shared" si="8"/>
        <v>0</v>
      </c>
      <c r="J34" s="171"/>
      <c r="K34" s="172">
        <f t="shared" si="9"/>
        <v>0</v>
      </c>
      <c r="L34" s="172">
        <v>21</v>
      </c>
      <c r="M34" s="172">
        <f t="shared" si="10"/>
        <v>0</v>
      </c>
      <c r="N34" s="164">
        <v>4.6999999999999999E-4</v>
      </c>
      <c r="O34" s="164">
        <f t="shared" si="11"/>
        <v>5.64E-3</v>
      </c>
      <c r="P34" s="164">
        <v>0</v>
      </c>
      <c r="Q34" s="164">
        <f t="shared" si="12"/>
        <v>0</v>
      </c>
      <c r="R34" s="164"/>
      <c r="S34" s="164"/>
      <c r="T34" s="165">
        <v>0.35899999999999999</v>
      </c>
      <c r="U34" s="164">
        <f t="shared" si="13"/>
        <v>4.3099999999999996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109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55">
        <v>22</v>
      </c>
      <c r="B35" s="161" t="s">
        <v>154</v>
      </c>
      <c r="C35" s="194" t="s">
        <v>155</v>
      </c>
      <c r="D35" s="163" t="s">
        <v>128</v>
      </c>
      <c r="E35" s="169">
        <v>2</v>
      </c>
      <c r="F35" s="171"/>
      <c r="G35" s="172">
        <f t="shared" si="7"/>
        <v>0</v>
      </c>
      <c r="H35" s="171"/>
      <c r="I35" s="172">
        <f t="shared" si="8"/>
        <v>0</v>
      </c>
      <c r="J35" s="171"/>
      <c r="K35" s="172">
        <f t="shared" si="9"/>
        <v>0</v>
      </c>
      <c r="L35" s="172">
        <v>21</v>
      </c>
      <c r="M35" s="172">
        <f t="shared" si="10"/>
        <v>0</v>
      </c>
      <c r="N35" s="164">
        <v>6.9999999999999999E-4</v>
      </c>
      <c r="O35" s="164">
        <f t="shared" si="11"/>
        <v>1.4E-3</v>
      </c>
      <c r="P35" s="164">
        <v>0</v>
      </c>
      <c r="Q35" s="164">
        <f t="shared" si="12"/>
        <v>0</v>
      </c>
      <c r="R35" s="164"/>
      <c r="S35" s="164"/>
      <c r="T35" s="165">
        <v>0.45200000000000001</v>
      </c>
      <c r="U35" s="164">
        <f t="shared" si="13"/>
        <v>0.9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109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55">
        <v>23</v>
      </c>
      <c r="B36" s="161" t="s">
        <v>156</v>
      </c>
      <c r="C36" s="194" t="s">
        <v>157</v>
      </c>
      <c r="D36" s="163" t="s">
        <v>128</v>
      </c>
      <c r="E36" s="169">
        <v>15</v>
      </c>
      <c r="F36" s="171"/>
      <c r="G36" s="172">
        <f t="shared" si="7"/>
        <v>0</v>
      </c>
      <c r="H36" s="171"/>
      <c r="I36" s="172">
        <f t="shared" si="8"/>
        <v>0</v>
      </c>
      <c r="J36" s="171"/>
      <c r="K36" s="172">
        <f t="shared" si="9"/>
        <v>0</v>
      </c>
      <c r="L36" s="172">
        <v>21</v>
      </c>
      <c r="M36" s="172">
        <f t="shared" si="10"/>
        <v>0</v>
      </c>
      <c r="N36" s="164">
        <v>1.5200000000000001E-3</v>
      </c>
      <c r="O36" s="164">
        <f t="shared" si="11"/>
        <v>2.2800000000000001E-2</v>
      </c>
      <c r="P36" s="164">
        <v>0</v>
      </c>
      <c r="Q36" s="164">
        <f t="shared" si="12"/>
        <v>0</v>
      </c>
      <c r="R36" s="164"/>
      <c r="S36" s="164"/>
      <c r="T36" s="165">
        <v>1.173</v>
      </c>
      <c r="U36" s="164">
        <f t="shared" si="13"/>
        <v>17.600000000000001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109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55">
        <v>24</v>
      </c>
      <c r="B37" s="161" t="s">
        <v>158</v>
      </c>
      <c r="C37" s="194" t="s">
        <v>159</v>
      </c>
      <c r="D37" s="163" t="s">
        <v>128</v>
      </c>
      <c r="E37" s="169">
        <v>50</v>
      </c>
      <c r="F37" s="171"/>
      <c r="G37" s="172">
        <f t="shared" si="7"/>
        <v>0</v>
      </c>
      <c r="H37" s="171"/>
      <c r="I37" s="172">
        <f t="shared" si="8"/>
        <v>0</v>
      </c>
      <c r="J37" s="171"/>
      <c r="K37" s="172">
        <f t="shared" si="9"/>
        <v>0</v>
      </c>
      <c r="L37" s="172">
        <v>21</v>
      </c>
      <c r="M37" s="172">
        <f t="shared" si="10"/>
        <v>0</v>
      </c>
      <c r="N37" s="164">
        <v>1.31E-3</v>
      </c>
      <c r="O37" s="164">
        <f t="shared" si="11"/>
        <v>6.5500000000000003E-2</v>
      </c>
      <c r="P37" s="164">
        <v>0</v>
      </c>
      <c r="Q37" s="164">
        <f t="shared" si="12"/>
        <v>0</v>
      </c>
      <c r="R37" s="164"/>
      <c r="S37" s="164"/>
      <c r="T37" s="165">
        <v>0.79700000000000004</v>
      </c>
      <c r="U37" s="164">
        <f t="shared" si="13"/>
        <v>39.85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109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55">
        <v>25</v>
      </c>
      <c r="B38" s="161" t="s">
        <v>160</v>
      </c>
      <c r="C38" s="194" t="s">
        <v>161</v>
      </c>
      <c r="D38" s="163" t="s">
        <v>162</v>
      </c>
      <c r="E38" s="169">
        <v>10</v>
      </c>
      <c r="F38" s="171"/>
      <c r="G38" s="172">
        <f t="shared" si="7"/>
        <v>0</v>
      </c>
      <c r="H38" s="171"/>
      <c r="I38" s="172">
        <f t="shared" si="8"/>
        <v>0</v>
      </c>
      <c r="J38" s="171"/>
      <c r="K38" s="172">
        <f t="shared" si="9"/>
        <v>0</v>
      </c>
      <c r="L38" s="172">
        <v>21</v>
      </c>
      <c r="M38" s="172">
        <f t="shared" si="10"/>
        <v>0</v>
      </c>
      <c r="N38" s="164">
        <v>0</v>
      </c>
      <c r="O38" s="164">
        <f t="shared" si="11"/>
        <v>0</v>
      </c>
      <c r="P38" s="164">
        <v>0</v>
      </c>
      <c r="Q38" s="164">
        <f t="shared" si="12"/>
        <v>0</v>
      </c>
      <c r="R38" s="164"/>
      <c r="S38" s="164"/>
      <c r="T38" s="165">
        <v>0.157</v>
      </c>
      <c r="U38" s="164">
        <f t="shared" si="13"/>
        <v>1.57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109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55">
        <v>26</v>
      </c>
      <c r="B39" s="161" t="s">
        <v>163</v>
      </c>
      <c r="C39" s="194" t="s">
        <v>164</v>
      </c>
      <c r="D39" s="163" t="s">
        <v>162</v>
      </c>
      <c r="E39" s="169">
        <v>2</v>
      </c>
      <c r="F39" s="171"/>
      <c r="G39" s="172">
        <f t="shared" si="7"/>
        <v>0</v>
      </c>
      <c r="H39" s="171"/>
      <c r="I39" s="172">
        <f t="shared" si="8"/>
        <v>0</v>
      </c>
      <c r="J39" s="171"/>
      <c r="K39" s="172">
        <f t="shared" si="9"/>
        <v>0</v>
      </c>
      <c r="L39" s="172">
        <v>21</v>
      </c>
      <c r="M39" s="172">
        <f t="shared" si="10"/>
        <v>0</v>
      </c>
      <c r="N39" s="164">
        <v>0</v>
      </c>
      <c r="O39" s="164">
        <f t="shared" si="11"/>
        <v>0</v>
      </c>
      <c r="P39" s="164">
        <v>0</v>
      </c>
      <c r="Q39" s="164">
        <f t="shared" si="12"/>
        <v>0</v>
      </c>
      <c r="R39" s="164"/>
      <c r="S39" s="164"/>
      <c r="T39" s="165">
        <v>0.17399999999999999</v>
      </c>
      <c r="U39" s="164">
        <f t="shared" si="13"/>
        <v>0.35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109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55">
        <v>27</v>
      </c>
      <c r="B40" s="161" t="s">
        <v>165</v>
      </c>
      <c r="C40" s="194" t="s">
        <v>166</v>
      </c>
      <c r="D40" s="163" t="s">
        <v>162</v>
      </c>
      <c r="E40" s="169">
        <v>16</v>
      </c>
      <c r="F40" s="171"/>
      <c r="G40" s="172">
        <f t="shared" si="7"/>
        <v>0</v>
      </c>
      <c r="H40" s="171"/>
      <c r="I40" s="172">
        <f t="shared" si="8"/>
        <v>0</v>
      </c>
      <c r="J40" s="171"/>
      <c r="K40" s="172">
        <f t="shared" si="9"/>
        <v>0</v>
      </c>
      <c r="L40" s="172">
        <v>21</v>
      </c>
      <c r="M40" s="172">
        <f t="shared" si="10"/>
        <v>0</v>
      </c>
      <c r="N40" s="164">
        <v>0</v>
      </c>
      <c r="O40" s="164">
        <f t="shared" si="11"/>
        <v>0</v>
      </c>
      <c r="P40" s="164">
        <v>0</v>
      </c>
      <c r="Q40" s="164">
        <f t="shared" si="12"/>
        <v>0</v>
      </c>
      <c r="R40" s="164"/>
      <c r="S40" s="164"/>
      <c r="T40" s="165">
        <v>0.25900000000000001</v>
      </c>
      <c r="U40" s="164">
        <f t="shared" si="13"/>
        <v>4.1399999999999997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109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55">
        <v>28</v>
      </c>
      <c r="B41" s="161" t="s">
        <v>167</v>
      </c>
      <c r="C41" s="194" t="s">
        <v>168</v>
      </c>
      <c r="D41" s="163" t="s">
        <v>128</v>
      </c>
      <c r="E41" s="169">
        <v>40</v>
      </c>
      <c r="F41" s="171"/>
      <c r="G41" s="172">
        <f t="shared" si="7"/>
        <v>0</v>
      </c>
      <c r="H41" s="171"/>
      <c r="I41" s="172">
        <f t="shared" si="8"/>
        <v>0</v>
      </c>
      <c r="J41" s="171"/>
      <c r="K41" s="172">
        <f t="shared" si="9"/>
        <v>0</v>
      </c>
      <c r="L41" s="172">
        <v>21</v>
      </c>
      <c r="M41" s="172">
        <f t="shared" si="10"/>
        <v>0</v>
      </c>
      <c r="N41" s="164">
        <v>0</v>
      </c>
      <c r="O41" s="164">
        <f t="shared" si="11"/>
        <v>0</v>
      </c>
      <c r="P41" s="164">
        <v>2.63E-3</v>
      </c>
      <c r="Q41" s="164">
        <f t="shared" si="12"/>
        <v>0.1052</v>
      </c>
      <c r="R41" s="164"/>
      <c r="S41" s="164"/>
      <c r="T41" s="165">
        <v>0.114</v>
      </c>
      <c r="U41" s="164">
        <f t="shared" si="13"/>
        <v>4.5599999999999996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109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>
      <c r="A42" s="155">
        <v>29</v>
      </c>
      <c r="B42" s="161" t="s">
        <v>169</v>
      </c>
      <c r="C42" s="194" t="s">
        <v>170</v>
      </c>
      <c r="D42" s="163" t="s">
        <v>128</v>
      </c>
      <c r="E42" s="169">
        <v>30</v>
      </c>
      <c r="F42" s="171"/>
      <c r="G42" s="172">
        <f t="shared" si="7"/>
        <v>0</v>
      </c>
      <c r="H42" s="171"/>
      <c r="I42" s="172">
        <f t="shared" si="8"/>
        <v>0</v>
      </c>
      <c r="J42" s="171"/>
      <c r="K42" s="172">
        <f t="shared" si="9"/>
        <v>0</v>
      </c>
      <c r="L42" s="172">
        <v>21</v>
      </c>
      <c r="M42" s="172">
        <f t="shared" si="10"/>
        <v>0</v>
      </c>
      <c r="N42" s="164">
        <v>0</v>
      </c>
      <c r="O42" s="164">
        <f t="shared" si="11"/>
        <v>0</v>
      </c>
      <c r="P42" s="164">
        <v>2.0999999999999999E-3</v>
      </c>
      <c r="Q42" s="164">
        <f t="shared" si="12"/>
        <v>6.3E-2</v>
      </c>
      <c r="R42" s="164"/>
      <c r="S42" s="164"/>
      <c r="T42" s="165">
        <v>3.1E-2</v>
      </c>
      <c r="U42" s="164">
        <f t="shared" si="13"/>
        <v>0.93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109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>
      <c r="A43" s="155">
        <v>30</v>
      </c>
      <c r="B43" s="161" t="s">
        <v>171</v>
      </c>
      <c r="C43" s="194" t="s">
        <v>172</v>
      </c>
      <c r="D43" s="163" t="s">
        <v>128</v>
      </c>
      <c r="E43" s="169">
        <v>37</v>
      </c>
      <c r="F43" s="171"/>
      <c r="G43" s="172">
        <f t="shared" si="7"/>
        <v>0</v>
      </c>
      <c r="H43" s="171"/>
      <c r="I43" s="172">
        <f t="shared" si="8"/>
        <v>0</v>
      </c>
      <c r="J43" s="171"/>
      <c r="K43" s="172">
        <f t="shared" si="9"/>
        <v>0</v>
      </c>
      <c r="L43" s="172">
        <v>21</v>
      </c>
      <c r="M43" s="172">
        <f t="shared" si="10"/>
        <v>0</v>
      </c>
      <c r="N43" s="164">
        <v>0</v>
      </c>
      <c r="O43" s="164">
        <f t="shared" si="11"/>
        <v>0</v>
      </c>
      <c r="P43" s="164">
        <v>2.6700000000000002E-2</v>
      </c>
      <c r="Q43" s="164">
        <f t="shared" si="12"/>
        <v>0.9879</v>
      </c>
      <c r="R43" s="164"/>
      <c r="S43" s="164"/>
      <c r="T43" s="165">
        <v>0.29299999999999998</v>
      </c>
      <c r="U43" s="164">
        <f t="shared" si="13"/>
        <v>10.84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109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ht="22.5" outlineLevel="1">
      <c r="A44" s="155">
        <v>31</v>
      </c>
      <c r="B44" s="161" t="s">
        <v>173</v>
      </c>
      <c r="C44" s="194" t="s">
        <v>174</v>
      </c>
      <c r="D44" s="163" t="s">
        <v>162</v>
      </c>
      <c r="E44" s="169">
        <v>1</v>
      </c>
      <c r="F44" s="171"/>
      <c r="G44" s="172">
        <f t="shared" si="7"/>
        <v>0</v>
      </c>
      <c r="H44" s="171"/>
      <c r="I44" s="172">
        <f t="shared" si="8"/>
        <v>0</v>
      </c>
      <c r="J44" s="171"/>
      <c r="K44" s="172">
        <f t="shared" si="9"/>
        <v>0</v>
      </c>
      <c r="L44" s="172">
        <v>21</v>
      </c>
      <c r="M44" s="172">
        <f t="shared" si="10"/>
        <v>0</v>
      </c>
      <c r="N44" s="164">
        <v>1.58E-3</v>
      </c>
      <c r="O44" s="164">
        <f t="shared" si="11"/>
        <v>1.58E-3</v>
      </c>
      <c r="P44" s="164">
        <v>0</v>
      </c>
      <c r="Q44" s="164">
        <f t="shared" si="12"/>
        <v>0</v>
      </c>
      <c r="R44" s="164"/>
      <c r="S44" s="164"/>
      <c r="T44" s="165">
        <v>1.4650000000000001</v>
      </c>
      <c r="U44" s="164">
        <f t="shared" si="13"/>
        <v>1.47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109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>
      <c r="A45" s="155">
        <v>32</v>
      </c>
      <c r="B45" s="161" t="s">
        <v>175</v>
      </c>
      <c r="C45" s="194" t="s">
        <v>176</v>
      </c>
      <c r="D45" s="163" t="s">
        <v>128</v>
      </c>
      <c r="E45" s="169">
        <v>88</v>
      </c>
      <c r="F45" s="171"/>
      <c r="G45" s="172">
        <f t="shared" si="7"/>
        <v>0</v>
      </c>
      <c r="H45" s="171"/>
      <c r="I45" s="172">
        <f t="shared" si="8"/>
        <v>0</v>
      </c>
      <c r="J45" s="171"/>
      <c r="K45" s="172">
        <f t="shared" si="9"/>
        <v>0</v>
      </c>
      <c r="L45" s="172">
        <v>21</v>
      </c>
      <c r="M45" s="172">
        <f t="shared" si="10"/>
        <v>0</v>
      </c>
      <c r="N45" s="164">
        <v>0</v>
      </c>
      <c r="O45" s="164">
        <f t="shared" si="11"/>
        <v>0</v>
      </c>
      <c r="P45" s="164">
        <v>0</v>
      </c>
      <c r="Q45" s="164">
        <f t="shared" si="12"/>
        <v>0</v>
      </c>
      <c r="R45" s="164"/>
      <c r="S45" s="164"/>
      <c r="T45" s="165">
        <v>5.8999999999999997E-2</v>
      </c>
      <c r="U45" s="164">
        <f t="shared" si="13"/>
        <v>5.19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109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>
      <c r="A46" s="155">
        <v>33</v>
      </c>
      <c r="B46" s="161" t="s">
        <v>177</v>
      </c>
      <c r="C46" s="194" t="s">
        <v>178</v>
      </c>
      <c r="D46" s="163" t="s">
        <v>128</v>
      </c>
      <c r="E46" s="169">
        <v>37</v>
      </c>
      <c r="F46" s="171"/>
      <c r="G46" s="172">
        <f t="shared" si="7"/>
        <v>0</v>
      </c>
      <c r="H46" s="171"/>
      <c r="I46" s="172">
        <f t="shared" si="8"/>
        <v>0</v>
      </c>
      <c r="J46" s="171"/>
      <c r="K46" s="172">
        <f t="shared" si="9"/>
        <v>0</v>
      </c>
      <c r="L46" s="172">
        <v>21</v>
      </c>
      <c r="M46" s="172">
        <f t="shared" si="10"/>
        <v>0</v>
      </c>
      <c r="N46" s="164">
        <v>0</v>
      </c>
      <c r="O46" s="164">
        <f t="shared" si="11"/>
        <v>0</v>
      </c>
      <c r="P46" s="164">
        <v>0</v>
      </c>
      <c r="Q46" s="164">
        <f t="shared" si="12"/>
        <v>0</v>
      </c>
      <c r="R46" s="164"/>
      <c r="S46" s="164"/>
      <c r="T46" s="165">
        <v>5.8999999999999997E-2</v>
      </c>
      <c r="U46" s="164">
        <f t="shared" si="13"/>
        <v>2.1800000000000002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109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55">
        <v>34</v>
      </c>
      <c r="B47" s="161" t="s">
        <v>179</v>
      </c>
      <c r="C47" s="194" t="s">
        <v>180</v>
      </c>
      <c r="D47" s="163" t="s">
        <v>138</v>
      </c>
      <c r="E47" s="169">
        <v>0.19463</v>
      </c>
      <c r="F47" s="171"/>
      <c r="G47" s="172">
        <f t="shared" si="7"/>
        <v>0</v>
      </c>
      <c r="H47" s="171"/>
      <c r="I47" s="172">
        <f t="shared" si="8"/>
        <v>0</v>
      </c>
      <c r="J47" s="171"/>
      <c r="K47" s="172">
        <f t="shared" si="9"/>
        <v>0</v>
      </c>
      <c r="L47" s="172">
        <v>21</v>
      </c>
      <c r="M47" s="172">
        <f t="shared" si="10"/>
        <v>0</v>
      </c>
      <c r="N47" s="164">
        <v>0</v>
      </c>
      <c r="O47" s="164">
        <f t="shared" si="11"/>
        <v>0</v>
      </c>
      <c r="P47" s="164">
        <v>0</v>
      </c>
      <c r="Q47" s="164">
        <f t="shared" si="12"/>
        <v>0</v>
      </c>
      <c r="R47" s="164"/>
      <c r="S47" s="164"/>
      <c r="T47" s="165">
        <v>1.5229999999999999</v>
      </c>
      <c r="U47" s="164">
        <f t="shared" si="13"/>
        <v>0.3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109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>
      <c r="A48" s="155">
        <v>35</v>
      </c>
      <c r="B48" s="161" t="s">
        <v>181</v>
      </c>
      <c r="C48" s="194" t="s">
        <v>182</v>
      </c>
      <c r="D48" s="163" t="s">
        <v>138</v>
      </c>
      <c r="E48" s="169">
        <v>1.1559999999999999</v>
      </c>
      <c r="F48" s="171"/>
      <c r="G48" s="172">
        <f t="shared" si="7"/>
        <v>0</v>
      </c>
      <c r="H48" s="171"/>
      <c r="I48" s="172">
        <f t="shared" si="8"/>
        <v>0</v>
      </c>
      <c r="J48" s="171"/>
      <c r="K48" s="172">
        <f t="shared" si="9"/>
        <v>0</v>
      </c>
      <c r="L48" s="172">
        <v>21</v>
      </c>
      <c r="M48" s="172">
        <f t="shared" si="10"/>
        <v>0</v>
      </c>
      <c r="N48" s="164">
        <v>0</v>
      </c>
      <c r="O48" s="164">
        <f t="shared" si="11"/>
        <v>0</v>
      </c>
      <c r="P48" s="164">
        <v>0</v>
      </c>
      <c r="Q48" s="164">
        <f t="shared" si="12"/>
        <v>0</v>
      </c>
      <c r="R48" s="164"/>
      <c r="S48" s="164"/>
      <c r="T48" s="165">
        <v>4.1550000000000002</v>
      </c>
      <c r="U48" s="164">
        <f t="shared" si="13"/>
        <v>4.8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109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>
      <c r="A49" s="156" t="s">
        <v>104</v>
      </c>
      <c r="B49" s="162" t="s">
        <v>71</v>
      </c>
      <c r="C49" s="195" t="s">
        <v>72</v>
      </c>
      <c r="D49" s="166"/>
      <c r="E49" s="170"/>
      <c r="F49" s="173"/>
      <c r="G49" s="173">
        <f>SUMIF(AE50:AE72,"&lt;&gt;NOR",G50:G72)</f>
        <v>0</v>
      </c>
      <c r="H49" s="173"/>
      <c r="I49" s="173">
        <f>SUM(I50:I72)</f>
        <v>0</v>
      </c>
      <c r="J49" s="173"/>
      <c r="K49" s="173">
        <f>SUM(K50:K72)</f>
        <v>0</v>
      </c>
      <c r="L49" s="173"/>
      <c r="M49" s="173">
        <f>SUM(M50:M72)</f>
        <v>0</v>
      </c>
      <c r="N49" s="167"/>
      <c r="O49" s="167">
        <f>SUM(O50:O72)</f>
        <v>0.12258000000000001</v>
      </c>
      <c r="P49" s="167"/>
      <c r="Q49" s="167">
        <f>SUM(Q50:Q72)</f>
        <v>0</v>
      </c>
      <c r="R49" s="167"/>
      <c r="S49" s="167"/>
      <c r="T49" s="168"/>
      <c r="U49" s="167">
        <f>SUM(U50:U72)</f>
        <v>72.36</v>
      </c>
      <c r="AE49" t="s">
        <v>105</v>
      </c>
    </row>
    <row r="50" spans="1:60" ht="22.5" outlineLevel="1">
      <c r="A50" s="155">
        <v>36</v>
      </c>
      <c r="B50" s="161" t="s">
        <v>183</v>
      </c>
      <c r="C50" s="194" t="s">
        <v>184</v>
      </c>
      <c r="D50" s="163" t="s">
        <v>128</v>
      </c>
      <c r="E50" s="169">
        <v>64</v>
      </c>
      <c r="F50" s="171"/>
      <c r="G50" s="172">
        <f t="shared" ref="G50:G72" si="14">ROUND(E50*F50,2)</f>
        <v>0</v>
      </c>
      <c r="H50" s="171"/>
      <c r="I50" s="172">
        <f t="shared" ref="I50:I72" si="15">ROUND(E50*H50,2)</f>
        <v>0</v>
      </c>
      <c r="J50" s="171"/>
      <c r="K50" s="172">
        <f t="shared" ref="K50:K72" si="16">ROUND(E50*J50,2)</f>
        <v>0</v>
      </c>
      <c r="L50" s="172">
        <v>21</v>
      </c>
      <c r="M50" s="172">
        <f t="shared" ref="M50:M72" si="17">G50*(1+L50/100)</f>
        <v>0</v>
      </c>
      <c r="N50" s="164">
        <v>8.3000000000000001E-4</v>
      </c>
      <c r="O50" s="164">
        <f t="shared" ref="O50:O72" si="18">ROUND(E50*N50,5)</f>
        <v>5.3120000000000001E-2</v>
      </c>
      <c r="P50" s="164">
        <v>0</v>
      </c>
      <c r="Q50" s="164">
        <f t="shared" ref="Q50:Q72" si="19">ROUND(E50*P50,5)</f>
        <v>0</v>
      </c>
      <c r="R50" s="164"/>
      <c r="S50" s="164"/>
      <c r="T50" s="165">
        <v>0.27017000000000002</v>
      </c>
      <c r="U50" s="164">
        <f t="shared" ref="U50:U72" si="20">ROUND(E50*T50,2)</f>
        <v>17.29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109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ht="22.5" outlineLevel="1">
      <c r="A51" s="155">
        <v>37</v>
      </c>
      <c r="B51" s="161" t="s">
        <v>185</v>
      </c>
      <c r="C51" s="194" t="s">
        <v>186</v>
      </c>
      <c r="D51" s="163" t="s">
        <v>128</v>
      </c>
      <c r="E51" s="169">
        <v>40</v>
      </c>
      <c r="F51" s="171"/>
      <c r="G51" s="172">
        <f t="shared" si="14"/>
        <v>0</v>
      </c>
      <c r="H51" s="171"/>
      <c r="I51" s="172">
        <f t="shared" si="15"/>
        <v>0</v>
      </c>
      <c r="J51" s="171"/>
      <c r="K51" s="172">
        <f t="shared" si="16"/>
        <v>0</v>
      </c>
      <c r="L51" s="172">
        <v>21</v>
      </c>
      <c r="M51" s="172">
        <f t="shared" si="17"/>
        <v>0</v>
      </c>
      <c r="N51" s="164">
        <v>9.8999999999999999E-4</v>
      </c>
      <c r="O51" s="164">
        <f t="shared" si="18"/>
        <v>3.9600000000000003E-2</v>
      </c>
      <c r="P51" s="164">
        <v>0</v>
      </c>
      <c r="Q51" s="164">
        <f t="shared" si="19"/>
        <v>0</v>
      </c>
      <c r="R51" s="164"/>
      <c r="S51" s="164"/>
      <c r="T51" s="165">
        <v>0.29019</v>
      </c>
      <c r="U51" s="164">
        <f t="shared" si="20"/>
        <v>11.61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109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ht="22.5" outlineLevel="1">
      <c r="A52" s="155">
        <v>38</v>
      </c>
      <c r="B52" s="161" t="s">
        <v>187</v>
      </c>
      <c r="C52" s="194" t="s">
        <v>188</v>
      </c>
      <c r="D52" s="163" t="s">
        <v>128</v>
      </c>
      <c r="E52" s="169">
        <v>18</v>
      </c>
      <c r="F52" s="171"/>
      <c r="G52" s="172">
        <f t="shared" si="14"/>
        <v>0</v>
      </c>
      <c r="H52" s="171"/>
      <c r="I52" s="172">
        <f t="shared" si="15"/>
        <v>0</v>
      </c>
      <c r="J52" s="171"/>
      <c r="K52" s="172">
        <f t="shared" si="16"/>
        <v>0</v>
      </c>
      <c r="L52" s="172">
        <v>21</v>
      </c>
      <c r="M52" s="172">
        <f t="shared" si="17"/>
        <v>0</v>
      </c>
      <c r="N52" s="164">
        <v>1.14E-3</v>
      </c>
      <c r="O52" s="164">
        <f t="shared" si="18"/>
        <v>2.052E-2</v>
      </c>
      <c r="P52" s="164">
        <v>0</v>
      </c>
      <c r="Q52" s="164">
        <f t="shared" si="19"/>
        <v>0</v>
      </c>
      <c r="R52" s="164"/>
      <c r="S52" s="164"/>
      <c r="T52" s="165">
        <v>0.34626000000000001</v>
      </c>
      <c r="U52" s="164">
        <f t="shared" si="20"/>
        <v>6.23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109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ht="22.5" outlineLevel="1">
      <c r="A53" s="155">
        <v>39</v>
      </c>
      <c r="B53" s="161" t="s">
        <v>189</v>
      </c>
      <c r="C53" s="194" t="s">
        <v>190</v>
      </c>
      <c r="D53" s="163" t="s">
        <v>128</v>
      </c>
      <c r="E53" s="169">
        <v>4</v>
      </c>
      <c r="F53" s="171"/>
      <c r="G53" s="172">
        <f t="shared" si="14"/>
        <v>0</v>
      </c>
      <c r="H53" s="171"/>
      <c r="I53" s="172">
        <f t="shared" si="15"/>
        <v>0</v>
      </c>
      <c r="J53" s="171"/>
      <c r="K53" s="172">
        <f t="shared" si="16"/>
        <v>0</v>
      </c>
      <c r="L53" s="172">
        <v>21</v>
      </c>
      <c r="M53" s="172">
        <f t="shared" si="17"/>
        <v>0</v>
      </c>
      <c r="N53" s="164">
        <v>4.0000000000000003E-5</v>
      </c>
      <c r="O53" s="164">
        <f t="shared" si="18"/>
        <v>1.6000000000000001E-4</v>
      </c>
      <c r="P53" s="164">
        <v>0</v>
      </c>
      <c r="Q53" s="164">
        <f t="shared" si="19"/>
        <v>0</v>
      </c>
      <c r="R53" s="164"/>
      <c r="S53" s="164"/>
      <c r="T53" s="165">
        <v>0.129</v>
      </c>
      <c r="U53" s="164">
        <f t="shared" si="20"/>
        <v>0.52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109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ht="22.5" outlineLevel="1">
      <c r="A54" s="155">
        <v>40</v>
      </c>
      <c r="B54" s="161" t="s">
        <v>191</v>
      </c>
      <c r="C54" s="194" t="s">
        <v>192</v>
      </c>
      <c r="D54" s="163" t="s">
        <v>128</v>
      </c>
      <c r="E54" s="169">
        <v>5</v>
      </c>
      <c r="F54" s="171"/>
      <c r="G54" s="172">
        <f t="shared" si="14"/>
        <v>0</v>
      </c>
      <c r="H54" s="171"/>
      <c r="I54" s="172">
        <f t="shared" si="15"/>
        <v>0</v>
      </c>
      <c r="J54" s="171"/>
      <c r="K54" s="172">
        <f t="shared" si="16"/>
        <v>0</v>
      </c>
      <c r="L54" s="172">
        <v>21</v>
      </c>
      <c r="M54" s="172">
        <f t="shared" si="17"/>
        <v>0</v>
      </c>
      <c r="N54" s="164">
        <v>4.0000000000000003E-5</v>
      </c>
      <c r="O54" s="164">
        <f t="shared" si="18"/>
        <v>2.0000000000000001E-4</v>
      </c>
      <c r="P54" s="164">
        <v>0</v>
      </c>
      <c r="Q54" s="164">
        <f t="shared" si="19"/>
        <v>0</v>
      </c>
      <c r="R54" s="164"/>
      <c r="S54" s="164"/>
      <c r="T54" s="165">
        <v>0.14199999999999999</v>
      </c>
      <c r="U54" s="164">
        <f t="shared" si="20"/>
        <v>0.71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109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22.5" outlineLevel="1">
      <c r="A55" s="155">
        <v>41</v>
      </c>
      <c r="B55" s="161" t="s">
        <v>193</v>
      </c>
      <c r="C55" s="194" t="s">
        <v>194</v>
      </c>
      <c r="D55" s="163" t="s">
        <v>128</v>
      </c>
      <c r="E55" s="169">
        <v>32</v>
      </c>
      <c r="F55" s="171"/>
      <c r="G55" s="172">
        <f t="shared" si="14"/>
        <v>0</v>
      </c>
      <c r="H55" s="171"/>
      <c r="I55" s="172">
        <f t="shared" si="15"/>
        <v>0</v>
      </c>
      <c r="J55" s="171"/>
      <c r="K55" s="172">
        <f t="shared" si="16"/>
        <v>0</v>
      </c>
      <c r="L55" s="172">
        <v>21</v>
      </c>
      <c r="M55" s="172">
        <f t="shared" si="17"/>
        <v>0</v>
      </c>
      <c r="N55" s="164">
        <v>3.0000000000000001E-5</v>
      </c>
      <c r="O55" s="164">
        <f t="shared" si="18"/>
        <v>9.6000000000000002E-4</v>
      </c>
      <c r="P55" s="164">
        <v>0</v>
      </c>
      <c r="Q55" s="164">
        <f t="shared" si="19"/>
        <v>0</v>
      </c>
      <c r="R55" s="164"/>
      <c r="S55" s="164"/>
      <c r="T55" s="165">
        <v>0.129</v>
      </c>
      <c r="U55" s="164">
        <f t="shared" si="20"/>
        <v>4.13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109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ht="22.5" outlineLevel="1">
      <c r="A56" s="155">
        <v>42</v>
      </c>
      <c r="B56" s="161" t="s">
        <v>195</v>
      </c>
      <c r="C56" s="194" t="s">
        <v>196</v>
      </c>
      <c r="D56" s="163" t="s">
        <v>128</v>
      </c>
      <c r="E56" s="169">
        <v>20</v>
      </c>
      <c r="F56" s="171"/>
      <c r="G56" s="172">
        <f t="shared" si="14"/>
        <v>0</v>
      </c>
      <c r="H56" s="171"/>
      <c r="I56" s="172">
        <f t="shared" si="15"/>
        <v>0</v>
      </c>
      <c r="J56" s="171"/>
      <c r="K56" s="172">
        <f t="shared" si="16"/>
        <v>0</v>
      </c>
      <c r="L56" s="172">
        <v>21</v>
      </c>
      <c r="M56" s="172">
        <f t="shared" si="17"/>
        <v>0</v>
      </c>
      <c r="N56" s="164">
        <v>4.0000000000000003E-5</v>
      </c>
      <c r="O56" s="164">
        <f t="shared" si="18"/>
        <v>8.0000000000000004E-4</v>
      </c>
      <c r="P56" s="164">
        <v>0</v>
      </c>
      <c r="Q56" s="164">
        <f t="shared" si="19"/>
        <v>0</v>
      </c>
      <c r="R56" s="164"/>
      <c r="S56" s="164"/>
      <c r="T56" s="165">
        <v>0.129</v>
      </c>
      <c r="U56" s="164">
        <f t="shared" si="20"/>
        <v>2.58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109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2.5" outlineLevel="1">
      <c r="A57" s="155">
        <v>43</v>
      </c>
      <c r="B57" s="161" t="s">
        <v>197</v>
      </c>
      <c r="C57" s="194" t="s">
        <v>198</v>
      </c>
      <c r="D57" s="163" t="s">
        <v>128</v>
      </c>
      <c r="E57" s="169">
        <v>13</v>
      </c>
      <c r="F57" s="171"/>
      <c r="G57" s="172">
        <f t="shared" si="14"/>
        <v>0</v>
      </c>
      <c r="H57" s="171"/>
      <c r="I57" s="172">
        <f t="shared" si="15"/>
        <v>0</v>
      </c>
      <c r="J57" s="171"/>
      <c r="K57" s="172">
        <f t="shared" si="16"/>
        <v>0</v>
      </c>
      <c r="L57" s="172">
        <v>21</v>
      </c>
      <c r="M57" s="172">
        <f t="shared" si="17"/>
        <v>0</v>
      </c>
      <c r="N57" s="164">
        <v>4.0000000000000003E-5</v>
      </c>
      <c r="O57" s="164">
        <f t="shared" si="18"/>
        <v>5.1999999999999995E-4</v>
      </c>
      <c r="P57" s="164">
        <v>0</v>
      </c>
      <c r="Q57" s="164">
        <f t="shared" si="19"/>
        <v>0</v>
      </c>
      <c r="R57" s="164"/>
      <c r="S57" s="164"/>
      <c r="T57" s="165">
        <v>0.14199999999999999</v>
      </c>
      <c r="U57" s="164">
        <f t="shared" si="20"/>
        <v>1.85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109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ht="22.5" outlineLevel="1">
      <c r="A58" s="155">
        <v>44</v>
      </c>
      <c r="B58" s="161" t="s">
        <v>199</v>
      </c>
      <c r="C58" s="194" t="s">
        <v>200</v>
      </c>
      <c r="D58" s="163" t="s">
        <v>128</v>
      </c>
      <c r="E58" s="169">
        <v>30</v>
      </c>
      <c r="F58" s="171"/>
      <c r="G58" s="172">
        <f t="shared" si="14"/>
        <v>0</v>
      </c>
      <c r="H58" s="171"/>
      <c r="I58" s="172">
        <f t="shared" si="15"/>
        <v>0</v>
      </c>
      <c r="J58" s="171"/>
      <c r="K58" s="172">
        <f t="shared" si="16"/>
        <v>0</v>
      </c>
      <c r="L58" s="172">
        <v>21</v>
      </c>
      <c r="M58" s="172">
        <f t="shared" si="17"/>
        <v>0</v>
      </c>
      <c r="N58" s="164">
        <v>3.0000000000000001E-5</v>
      </c>
      <c r="O58" s="164">
        <f t="shared" si="18"/>
        <v>8.9999999999999998E-4</v>
      </c>
      <c r="P58" s="164">
        <v>0</v>
      </c>
      <c r="Q58" s="164">
        <f t="shared" si="19"/>
        <v>0</v>
      </c>
      <c r="R58" s="164"/>
      <c r="S58" s="164"/>
      <c r="T58" s="165">
        <v>0.129</v>
      </c>
      <c r="U58" s="164">
        <f t="shared" si="20"/>
        <v>3.87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109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ht="22.5" outlineLevel="1">
      <c r="A59" s="155">
        <v>45</v>
      </c>
      <c r="B59" s="161" t="s">
        <v>201</v>
      </c>
      <c r="C59" s="194" t="s">
        <v>202</v>
      </c>
      <c r="D59" s="163" t="s">
        <v>128</v>
      </c>
      <c r="E59" s="169">
        <v>5</v>
      </c>
      <c r="F59" s="171"/>
      <c r="G59" s="172">
        <f t="shared" si="14"/>
        <v>0</v>
      </c>
      <c r="H59" s="171"/>
      <c r="I59" s="172">
        <f t="shared" si="15"/>
        <v>0</v>
      </c>
      <c r="J59" s="171"/>
      <c r="K59" s="172">
        <f t="shared" si="16"/>
        <v>0</v>
      </c>
      <c r="L59" s="172">
        <v>21</v>
      </c>
      <c r="M59" s="172">
        <f t="shared" si="17"/>
        <v>0</v>
      </c>
      <c r="N59" s="164">
        <v>4.0000000000000003E-5</v>
      </c>
      <c r="O59" s="164">
        <f t="shared" si="18"/>
        <v>2.0000000000000001E-4</v>
      </c>
      <c r="P59" s="164">
        <v>0</v>
      </c>
      <c r="Q59" s="164">
        <f t="shared" si="19"/>
        <v>0</v>
      </c>
      <c r="R59" s="164"/>
      <c r="S59" s="164"/>
      <c r="T59" s="165">
        <v>0.129</v>
      </c>
      <c r="U59" s="164">
        <f t="shared" si="20"/>
        <v>0.65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109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ht="22.5" outlineLevel="1">
      <c r="A60" s="155">
        <v>46</v>
      </c>
      <c r="B60" s="161" t="s">
        <v>203</v>
      </c>
      <c r="C60" s="194" t="s">
        <v>204</v>
      </c>
      <c r="D60" s="163" t="s">
        <v>128</v>
      </c>
      <c r="E60" s="169">
        <v>2</v>
      </c>
      <c r="F60" s="171"/>
      <c r="G60" s="172">
        <f t="shared" si="14"/>
        <v>0</v>
      </c>
      <c r="H60" s="171"/>
      <c r="I60" s="172">
        <f t="shared" si="15"/>
        <v>0</v>
      </c>
      <c r="J60" s="171"/>
      <c r="K60" s="172">
        <f t="shared" si="16"/>
        <v>0</v>
      </c>
      <c r="L60" s="172">
        <v>21</v>
      </c>
      <c r="M60" s="172">
        <f t="shared" si="17"/>
        <v>0</v>
      </c>
      <c r="N60" s="164">
        <v>3.0000000000000001E-5</v>
      </c>
      <c r="O60" s="164">
        <f t="shared" si="18"/>
        <v>6.0000000000000002E-5</v>
      </c>
      <c r="P60" s="164">
        <v>0</v>
      </c>
      <c r="Q60" s="164">
        <f t="shared" si="19"/>
        <v>0</v>
      </c>
      <c r="R60" s="164"/>
      <c r="S60" s="164"/>
      <c r="T60" s="165">
        <v>0.129</v>
      </c>
      <c r="U60" s="164">
        <f t="shared" si="20"/>
        <v>0.26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109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22.5" outlineLevel="1">
      <c r="A61" s="155">
        <v>47</v>
      </c>
      <c r="B61" s="161" t="s">
        <v>205</v>
      </c>
      <c r="C61" s="194" t="s">
        <v>206</v>
      </c>
      <c r="D61" s="163" t="s">
        <v>128</v>
      </c>
      <c r="E61" s="169">
        <v>11</v>
      </c>
      <c r="F61" s="171"/>
      <c r="G61" s="172">
        <f t="shared" si="14"/>
        <v>0</v>
      </c>
      <c r="H61" s="171"/>
      <c r="I61" s="172">
        <f t="shared" si="15"/>
        <v>0</v>
      </c>
      <c r="J61" s="171"/>
      <c r="K61" s="172">
        <f t="shared" si="16"/>
        <v>0</v>
      </c>
      <c r="L61" s="172">
        <v>21</v>
      </c>
      <c r="M61" s="172">
        <f t="shared" si="17"/>
        <v>0</v>
      </c>
      <c r="N61" s="164">
        <v>4.0000000000000003E-5</v>
      </c>
      <c r="O61" s="164">
        <f t="shared" si="18"/>
        <v>4.4000000000000002E-4</v>
      </c>
      <c r="P61" s="164">
        <v>0</v>
      </c>
      <c r="Q61" s="164">
        <f t="shared" si="19"/>
        <v>0</v>
      </c>
      <c r="R61" s="164"/>
      <c r="S61" s="164"/>
      <c r="T61" s="165">
        <v>0.129</v>
      </c>
      <c r="U61" s="164">
        <f t="shared" si="20"/>
        <v>1.42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109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>
      <c r="A62" s="155">
        <v>48</v>
      </c>
      <c r="B62" s="161" t="s">
        <v>207</v>
      </c>
      <c r="C62" s="194" t="s">
        <v>208</v>
      </c>
      <c r="D62" s="163" t="s">
        <v>162</v>
      </c>
      <c r="E62" s="169">
        <v>1</v>
      </c>
      <c r="F62" s="171"/>
      <c r="G62" s="172">
        <f t="shared" si="14"/>
        <v>0</v>
      </c>
      <c r="H62" s="171"/>
      <c r="I62" s="172">
        <f t="shared" si="15"/>
        <v>0</v>
      </c>
      <c r="J62" s="171"/>
      <c r="K62" s="172">
        <f t="shared" si="16"/>
        <v>0</v>
      </c>
      <c r="L62" s="172">
        <v>21</v>
      </c>
      <c r="M62" s="172">
        <f t="shared" si="17"/>
        <v>0</v>
      </c>
      <c r="N62" s="164">
        <v>4.0000000000000002E-4</v>
      </c>
      <c r="O62" s="164">
        <f t="shared" si="18"/>
        <v>4.0000000000000002E-4</v>
      </c>
      <c r="P62" s="164">
        <v>0</v>
      </c>
      <c r="Q62" s="164">
        <f t="shared" si="19"/>
        <v>0</v>
      </c>
      <c r="R62" s="164"/>
      <c r="S62" s="164"/>
      <c r="T62" s="165">
        <v>8.3000000000000004E-2</v>
      </c>
      <c r="U62" s="164">
        <f t="shared" si="20"/>
        <v>0.08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109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>
      <c r="A63" s="155">
        <v>49</v>
      </c>
      <c r="B63" s="161" t="s">
        <v>209</v>
      </c>
      <c r="C63" s="194" t="s">
        <v>210</v>
      </c>
      <c r="D63" s="163" t="s">
        <v>162</v>
      </c>
      <c r="E63" s="169">
        <v>1</v>
      </c>
      <c r="F63" s="171"/>
      <c r="G63" s="172">
        <f t="shared" si="14"/>
        <v>0</v>
      </c>
      <c r="H63" s="171"/>
      <c r="I63" s="172">
        <f t="shared" si="15"/>
        <v>0</v>
      </c>
      <c r="J63" s="171"/>
      <c r="K63" s="172">
        <f t="shared" si="16"/>
        <v>0</v>
      </c>
      <c r="L63" s="172">
        <v>21</v>
      </c>
      <c r="M63" s="172">
        <f t="shared" si="17"/>
        <v>0</v>
      </c>
      <c r="N63" s="164">
        <v>1.6000000000000001E-3</v>
      </c>
      <c r="O63" s="164">
        <f t="shared" si="18"/>
        <v>1.6000000000000001E-3</v>
      </c>
      <c r="P63" s="164">
        <v>0</v>
      </c>
      <c r="Q63" s="164">
        <f t="shared" si="19"/>
        <v>0</v>
      </c>
      <c r="R63" s="164"/>
      <c r="S63" s="164"/>
      <c r="T63" s="165">
        <v>0.20699999999999999</v>
      </c>
      <c r="U63" s="164">
        <f t="shared" si="20"/>
        <v>0.21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109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>
      <c r="A64" s="155">
        <v>50</v>
      </c>
      <c r="B64" s="161" t="s">
        <v>211</v>
      </c>
      <c r="C64" s="194" t="s">
        <v>212</v>
      </c>
      <c r="D64" s="163" t="s">
        <v>162</v>
      </c>
      <c r="E64" s="169">
        <v>3</v>
      </c>
      <c r="F64" s="171"/>
      <c r="G64" s="172">
        <f t="shared" si="14"/>
        <v>0</v>
      </c>
      <c r="H64" s="171"/>
      <c r="I64" s="172">
        <f t="shared" si="15"/>
        <v>0</v>
      </c>
      <c r="J64" s="171"/>
      <c r="K64" s="172">
        <f t="shared" si="16"/>
        <v>0</v>
      </c>
      <c r="L64" s="172">
        <v>21</v>
      </c>
      <c r="M64" s="172">
        <f t="shared" si="17"/>
        <v>0</v>
      </c>
      <c r="N64" s="164">
        <v>2.0000000000000001E-4</v>
      </c>
      <c r="O64" s="164">
        <f t="shared" si="18"/>
        <v>5.9999999999999995E-4</v>
      </c>
      <c r="P64" s="164">
        <v>0</v>
      </c>
      <c r="Q64" s="164">
        <f t="shared" si="19"/>
        <v>0</v>
      </c>
      <c r="R64" s="164"/>
      <c r="S64" s="164"/>
      <c r="T64" s="165">
        <v>0.20699999999999999</v>
      </c>
      <c r="U64" s="164">
        <f t="shared" si="20"/>
        <v>0.62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109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>
      <c r="A65" s="155">
        <v>51</v>
      </c>
      <c r="B65" s="161" t="s">
        <v>213</v>
      </c>
      <c r="C65" s="194" t="s">
        <v>214</v>
      </c>
      <c r="D65" s="163" t="s">
        <v>162</v>
      </c>
      <c r="E65" s="169">
        <v>2</v>
      </c>
      <c r="F65" s="171"/>
      <c r="G65" s="172">
        <f t="shared" si="14"/>
        <v>0</v>
      </c>
      <c r="H65" s="171"/>
      <c r="I65" s="172">
        <f t="shared" si="15"/>
        <v>0</v>
      </c>
      <c r="J65" s="171"/>
      <c r="K65" s="172">
        <f t="shared" si="16"/>
        <v>0</v>
      </c>
      <c r="L65" s="172">
        <v>21</v>
      </c>
      <c r="M65" s="172">
        <f t="shared" si="17"/>
        <v>0</v>
      </c>
      <c r="N65" s="164">
        <v>5.1999999999999995E-4</v>
      </c>
      <c r="O65" s="164">
        <f t="shared" si="18"/>
        <v>1.0399999999999999E-3</v>
      </c>
      <c r="P65" s="164">
        <v>0</v>
      </c>
      <c r="Q65" s="164">
        <f t="shared" si="19"/>
        <v>0</v>
      </c>
      <c r="R65" s="164"/>
      <c r="S65" s="164"/>
      <c r="T65" s="165">
        <v>0.22700000000000001</v>
      </c>
      <c r="U65" s="164">
        <f t="shared" si="20"/>
        <v>0.45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109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ht="22.5" outlineLevel="1">
      <c r="A66" s="155">
        <v>52</v>
      </c>
      <c r="B66" s="161" t="s">
        <v>215</v>
      </c>
      <c r="C66" s="194" t="s">
        <v>216</v>
      </c>
      <c r="D66" s="163" t="s">
        <v>162</v>
      </c>
      <c r="E66" s="169">
        <v>1</v>
      </c>
      <c r="F66" s="171"/>
      <c r="G66" s="172">
        <f t="shared" si="14"/>
        <v>0</v>
      </c>
      <c r="H66" s="171"/>
      <c r="I66" s="172">
        <f t="shared" si="15"/>
        <v>0</v>
      </c>
      <c r="J66" s="171"/>
      <c r="K66" s="172">
        <f t="shared" si="16"/>
        <v>0</v>
      </c>
      <c r="L66" s="172">
        <v>21</v>
      </c>
      <c r="M66" s="172">
        <f t="shared" si="17"/>
        <v>0</v>
      </c>
      <c r="N66" s="164">
        <v>2.4000000000000001E-4</v>
      </c>
      <c r="O66" s="164">
        <f t="shared" si="18"/>
        <v>2.4000000000000001E-4</v>
      </c>
      <c r="P66" s="164">
        <v>0</v>
      </c>
      <c r="Q66" s="164">
        <f t="shared" si="19"/>
        <v>0</v>
      </c>
      <c r="R66" s="164"/>
      <c r="S66" s="164"/>
      <c r="T66" s="165">
        <v>0.20699999999999999</v>
      </c>
      <c r="U66" s="164">
        <f t="shared" si="20"/>
        <v>0.21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109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>
      <c r="A67" s="155">
        <v>53</v>
      </c>
      <c r="B67" s="161" t="s">
        <v>217</v>
      </c>
      <c r="C67" s="194" t="s">
        <v>218</v>
      </c>
      <c r="D67" s="163" t="s">
        <v>162</v>
      </c>
      <c r="E67" s="169">
        <v>2</v>
      </c>
      <c r="F67" s="171"/>
      <c r="G67" s="172">
        <f t="shared" si="14"/>
        <v>0</v>
      </c>
      <c r="H67" s="171"/>
      <c r="I67" s="172">
        <f t="shared" si="15"/>
        <v>0</v>
      </c>
      <c r="J67" s="171"/>
      <c r="K67" s="172">
        <f t="shared" si="16"/>
        <v>0</v>
      </c>
      <c r="L67" s="172">
        <v>21</v>
      </c>
      <c r="M67" s="172">
        <f t="shared" si="17"/>
        <v>0</v>
      </c>
      <c r="N67" s="164">
        <v>0</v>
      </c>
      <c r="O67" s="164">
        <f t="shared" si="18"/>
        <v>0</v>
      </c>
      <c r="P67" s="164">
        <v>0</v>
      </c>
      <c r="Q67" s="164">
        <f t="shared" si="19"/>
        <v>0</v>
      </c>
      <c r="R67" s="164"/>
      <c r="S67" s="164"/>
      <c r="T67" s="165">
        <v>0.16500000000000001</v>
      </c>
      <c r="U67" s="164">
        <f t="shared" si="20"/>
        <v>0.33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109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>
      <c r="A68" s="155">
        <v>54</v>
      </c>
      <c r="B68" s="161" t="s">
        <v>219</v>
      </c>
      <c r="C68" s="194" t="s">
        <v>220</v>
      </c>
      <c r="D68" s="163" t="s">
        <v>162</v>
      </c>
      <c r="E68" s="169">
        <v>2</v>
      </c>
      <c r="F68" s="171"/>
      <c r="G68" s="172">
        <f t="shared" si="14"/>
        <v>0</v>
      </c>
      <c r="H68" s="171"/>
      <c r="I68" s="172">
        <f t="shared" si="15"/>
        <v>0</v>
      </c>
      <c r="J68" s="171"/>
      <c r="K68" s="172">
        <f t="shared" si="16"/>
        <v>0</v>
      </c>
      <c r="L68" s="172">
        <v>21</v>
      </c>
      <c r="M68" s="172">
        <f t="shared" si="17"/>
        <v>0</v>
      </c>
      <c r="N68" s="164">
        <v>0</v>
      </c>
      <c r="O68" s="164">
        <f t="shared" si="18"/>
        <v>0</v>
      </c>
      <c r="P68" s="164">
        <v>0</v>
      </c>
      <c r="Q68" s="164">
        <f t="shared" si="19"/>
        <v>0</v>
      </c>
      <c r="R68" s="164"/>
      <c r="S68" s="164"/>
      <c r="T68" s="165">
        <v>0.21593999999999999</v>
      </c>
      <c r="U68" s="164">
        <f t="shared" si="20"/>
        <v>0.43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109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>
      <c r="A69" s="155">
        <v>55</v>
      </c>
      <c r="B69" s="161" t="s">
        <v>221</v>
      </c>
      <c r="C69" s="194" t="s">
        <v>222</v>
      </c>
      <c r="D69" s="163" t="s">
        <v>162</v>
      </c>
      <c r="E69" s="169">
        <v>18</v>
      </c>
      <c r="F69" s="171"/>
      <c r="G69" s="172">
        <f t="shared" si="14"/>
        <v>0</v>
      </c>
      <c r="H69" s="171"/>
      <c r="I69" s="172">
        <f t="shared" si="15"/>
        <v>0</v>
      </c>
      <c r="J69" s="171"/>
      <c r="K69" s="172">
        <f t="shared" si="16"/>
        <v>0</v>
      </c>
      <c r="L69" s="172">
        <v>21</v>
      </c>
      <c r="M69" s="172">
        <f t="shared" si="17"/>
        <v>0</v>
      </c>
      <c r="N69" s="164">
        <v>0</v>
      </c>
      <c r="O69" s="164">
        <f t="shared" si="18"/>
        <v>0</v>
      </c>
      <c r="P69" s="164">
        <v>0</v>
      </c>
      <c r="Q69" s="164">
        <f t="shared" si="19"/>
        <v>0</v>
      </c>
      <c r="R69" s="164"/>
      <c r="S69" s="164"/>
      <c r="T69" s="165">
        <v>0.42499999999999999</v>
      </c>
      <c r="U69" s="164">
        <f t="shared" si="20"/>
        <v>7.65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109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>
      <c r="A70" s="155">
        <v>56</v>
      </c>
      <c r="B70" s="161" t="s">
        <v>223</v>
      </c>
      <c r="C70" s="194" t="s">
        <v>224</v>
      </c>
      <c r="D70" s="163" t="s">
        <v>128</v>
      </c>
      <c r="E70" s="169">
        <v>122</v>
      </c>
      <c r="F70" s="171"/>
      <c r="G70" s="172">
        <f t="shared" si="14"/>
        <v>0</v>
      </c>
      <c r="H70" s="171"/>
      <c r="I70" s="172">
        <f t="shared" si="15"/>
        <v>0</v>
      </c>
      <c r="J70" s="171"/>
      <c r="K70" s="172">
        <f t="shared" si="16"/>
        <v>0</v>
      </c>
      <c r="L70" s="172">
        <v>21</v>
      </c>
      <c r="M70" s="172">
        <f t="shared" si="17"/>
        <v>0</v>
      </c>
      <c r="N70" s="164">
        <v>1.0000000000000001E-5</v>
      </c>
      <c r="O70" s="164">
        <f t="shared" si="18"/>
        <v>1.2199999999999999E-3</v>
      </c>
      <c r="P70" s="164">
        <v>0</v>
      </c>
      <c r="Q70" s="164">
        <f t="shared" si="19"/>
        <v>0</v>
      </c>
      <c r="R70" s="164"/>
      <c r="S70" s="164"/>
      <c r="T70" s="165">
        <v>6.2E-2</v>
      </c>
      <c r="U70" s="164">
        <f t="shared" si="20"/>
        <v>7.56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109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>
      <c r="A71" s="155">
        <v>57</v>
      </c>
      <c r="B71" s="161" t="s">
        <v>225</v>
      </c>
      <c r="C71" s="194" t="s">
        <v>226</v>
      </c>
      <c r="D71" s="163" t="s">
        <v>128</v>
      </c>
      <c r="E71" s="169">
        <v>122</v>
      </c>
      <c r="F71" s="171"/>
      <c r="G71" s="172">
        <f t="shared" si="14"/>
        <v>0</v>
      </c>
      <c r="H71" s="171"/>
      <c r="I71" s="172">
        <f t="shared" si="15"/>
        <v>0</v>
      </c>
      <c r="J71" s="171"/>
      <c r="K71" s="172">
        <f t="shared" si="16"/>
        <v>0</v>
      </c>
      <c r="L71" s="172">
        <v>21</v>
      </c>
      <c r="M71" s="172">
        <f t="shared" si="17"/>
        <v>0</v>
      </c>
      <c r="N71" s="164">
        <v>0</v>
      </c>
      <c r="O71" s="164">
        <f t="shared" si="18"/>
        <v>0</v>
      </c>
      <c r="P71" s="164">
        <v>0</v>
      </c>
      <c r="Q71" s="164">
        <f t="shared" si="19"/>
        <v>0</v>
      </c>
      <c r="R71" s="164"/>
      <c r="S71" s="164"/>
      <c r="T71" s="165">
        <v>2.9000000000000001E-2</v>
      </c>
      <c r="U71" s="164">
        <f t="shared" si="20"/>
        <v>3.54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109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>
      <c r="A72" s="155">
        <v>58</v>
      </c>
      <c r="B72" s="161" t="s">
        <v>227</v>
      </c>
      <c r="C72" s="194" t="s">
        <v>228</v>
      </c>
      <c r="D72" s="163" t="s">
        <v>138</v>
      </c>
      <c r="E72" s="169">
        <v>0.12257999999999999</v>
      </c>
      <c r="F72" s="171"/>
      <c r="G72" s="172">
        <f t="shared" si="14"/>
        <v>0</v>
      </c>
      <c r="H72" s="171"/>
      <c r="I72" s="172">
        <f t="shared" si="15"/>
        <v>0</v>
      </c>
      <c r="J72" s="171"/>
      <c r="K72" s="172">
        <f t="shared" si="16"/>
        <v>0</v>
      </c>
      <c r="L72" s="172">
        <v>21</v>
      </c>
      <c r="M72" s="172">
        <f t="shared" si="17"/>
        <v>0</v>
      </c>
      <c r="N72" s="164">
        <v>0</v>
      </c>
      <c r="O72" s="164">
        <f t="shared" si="18"/>
        <v>0</v>
      </c>
      <c r="P72" s="164">
        <v>0</v>
      </c>
      <c r="Q72" s="164">
        <f t="shared" si="19"/>
        <v>0</v>
      </c>
      <c r="R72" s="164"/>
      <c r="S72" s="164"/>
      <c r="T72" s="165">
        <v>1.327</v>
      </c>
      <c r="U72" s="164">
        <f t="shared" si="20"/>
        <v>0.16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109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>
      <c r="A73" s="156" t="s">
        <v>104</v>
      </c>
      <c r="B73" s="162" t="s">
        <v>73</v>
      </c>
      <c r="C73" s="195" t="s">
        <v>74</v>
      </c>
      <c r="D73" s="166"/>
      <c r="E73" s="170"/>
      <c r="F73" s="173"/>
      <c r="G73" s="173">
        <f>SUMIF(AE74:AE88,"&lt;&gt;NOR",G74:G88)</f>
        <v>0</v>
      </c>
      <c r="H73" s="173"/>
      <c r="I73" s="173">
        <f>SUM(I74:I88)</f>
        <v>0</v>
      </c>
      <c r="J73" s="173"/>
      <c r="K73" s="173">
        <f>SUM(K74:K88)</f>
        <v>0</v>
      </c>
      <c r="L73" s="173"/>
      <c r="M73" s="173">
        <f>SUM(M74:M88)</f>
        <v>0</v>
      </c>
      <c r="N73" s="167"/>
      <c r="O73" s="167">
        <f>SUM(O74:O88)</f>
        <v>0.61577999999999999</v>
      </c>
      <c r="P73" s="167"/>
      <c r="Q73" s="167">
        <f>SUM(Q74:Q88)</f>
        <v>0</v>
      </c>
      <c r="R73" s="167"/>
      <c r="S73" s="167"/>
      <c r="T73" s="168"/>
      <c r="U73" s="167">
        <f>SUM(U74:U88)</f>
        <v>41.61</v>
      </c>
      <c r="AE73" t="s">
        <v>105</v>
      </c>
    </row>
    <row r="74" spans="1:60" ht="22.5" outlineLevel="1">
      <c r="A74" s="155">
        <v>59</v>
      </c>
      <c r="B74" s="161" t="s">
        <v>229</v>
      </c>
      <c r="C74" s="194" t="s">
        <v>230</v>
      </c>
      <c r="D74" s="163" t="s">
        <v>231</v>
      </c>
      <c r="E74" s="169">
        <v>14</v>
      </c>
      <c r="F74" s="171"/>
      <c r="G74" s="172">
        <f t="shared" ref="G74:G88" si="21">ROUND(E74*F74,2)</f>
        <v>0</v>
      </c>
      <c r="H74" s="171"/>
      <c r="I74" s="172">
        <f t="shared" ref="I74:I88" si="22">ROUND(E74*H74,2)</f>
        <v>0</v>
      </c>
      <c r="J74" s="171"/>
      <c r="K74" s="172">
        <f t="shared" ref="K74:K88" si="23">ROUND(E74*J74,2)</f>
        <v>0</v>
      </c>
      <c r="L74" s="172">
        <v>21</v>
      </c>
      <c r="M74" s="172">
        <f t="shared" ref="M74:M88" si="24">G74*(1+L74/100)</f>
        <v>0</v>
      </c>
      <c r="N74" s="164">
        <v>1.772E-2</v>
      </c>
      <c r="O74" s="164">
        <f t="shared" ref="O74:O88" si="25">ROUND(E74*N74,5)</f>
        <v>0.24807999999999999</v>
      </c>
      <c r="P74" s="164">
        <v>0</v>
      </c>
      <c r="Q74" s="164">
        <f t="shared" ref="Q74:Q88" si="26">ROUND(E74*P74,5)</f>
        <v>0</v>
      </c>
      <c r="R74" s="164"/>
      <c r="S74" s="164"/>
      <c r="T74" s="165">
        <v>0.97299999999999998</v>
      </c>
      <c r="U74" s="164">
        <f t="shared" ref="U74:U88" si="27">ROUND(E74*T74,2)</f>
        <v>13.62</v>
      </c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109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>
      <c r="A75" s="155">
        <v>60</v>
      </c>
      <c r="B75" s="161" t="s">
        <v>232</v>
      </c>
      <c r="C75" s="194" t="s">
        <v>233</v>
      </c>
      <c r="D75" s="163" t="s">
        <v>231</v>
      </c>
      <c r="E75" s="169">
        <v>8</v>
      </c>
      <c r="F75" s="171"/>
      <c r="G75" s="172">
        <f t="shared" si="21"/>
        <v>0</v>
      </c>
      <c r="H75" s="171"/>
      <c r="I75" s="172">
        <f t="shared" si="22"/>
        <v>0</v>
      </c>
      <c r="J75" s="171"/>
      <c r="K75" s="172">
        <f t="shared" si="23"/>
        <v>0</v>
      </c>
      <c r="L75" s="172">
        <v>21</v>
      </c>
      <c r="M75" s="172">
        <f t="shared" si="24"/>
        <v>0</v>
      </c>
      <c r="N75" s="164">
        <v>1.7010000000000001E-2</v>
      </c>
      <c r="O75" s="164">
        <f t="shared" si="25"/>
        <v>0.13608000000000001</v>
      </c>
      <c r="P75" s="164">
        <v>0</v>
      </c>
      <c r="Q75" s="164">
        <f t="shared" si="26"/>
        <v>0</v>
      </c>
      <c r="R75" s="164"/>
      <c r="S75" s="164"/>
      <c r="T75" s="165">
        <v>1.1890000000000001</v>
      </c>
      <c r="U75" s="164">
        <f t="shared" si="27"/>
        <v>9.51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109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>
      <c r="A76" s="155">
        <v>61</v>
      </c>
      <c r="B76" s="161" t="s">
        <v>234</v>
      </c>
      <c r="C76" s="194" t="s">
        <v>235</v>
      </c>
      <c r="D76" s="163" t="s">
        <v>231</v>
      </c>
      <c r="E76" s="169">
        <v>2</v>
      </c>
      <c r="F76" s="171"/>
      <c r="G76" s="172">
        <f t="shared" si="21"/>
        <v>0</v>
      </c>
      <c r="H76" s="171"/>
      <c r="I76" s="172">
        <f t="shared" si="22"/>
        <v>0</v>
      </c>
      <c r="J76" s="171"/>
      <c r="K76" s="172">
        <f t="shared" si="23"/>
        <v>0</v>
      </c>
      <c r="L76" s="172">
        <v>21</v>
      </c>
      <c r="M76" s="172">
        <f t="shared" si="24"/>
        <v>0</v>
      </c>
      <c r="N76" s="164">
        <v>8.0000000000000002E-3</v>
      </c>
      <c r="O76" s="164">
        <f t="shared" si="25"/>
        <v>1.6E-2</v>
      </c>
      <c r="P76" s="164">
        <v>0</v>
      </c>
      <c r="Q76" s="164">
        <f t="shared" si="26"/>
        <v>0</v>
      </c>
      <c r="R76" s="164"/>
      <c r="S76" s="164"/>
      <c r="T76" s="165">
        <v>1.1890000000000001</v>
      </c>
      <c r="U76" s="164">
        <f t="shared" si="27"/>
        <v>2.38</v>
      </c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109</v>
      </c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>
      <c r="A77" s="155">
        <v>62</v>
      </c>
      <c r="B77" s="161" t="s">
        <v>236</v>
      </c>
      <c r="C77" s="194" t="s">
        <v>237</v>
      </c>
      <c r="D77" s="163" t="s">
        <v>231</v>
      </c>
      <c r="E77" s="169">
        <v>2</v>
      </c>
      <c r="F77" s="171"/>
      <c r="G77" s="172">
        <f t="shared" si="21"/>
        <v>0</v>
      </c>
      <c r="H77" s="171"/>
      <c r="I77" s="172">
        <f t="shared" si="22"/>
        <v>0</v>
      </c>
      <c r="J77" s="171"/>
      <c r="K77" s="172">
        <f t="shared" si="23"/>
        <v>0</v>
      </c>
      <c r="L77" s="172">
        <v>21</v>
      </c>
      <c r="M77" s="172">
        <f t="shared" si="24"/>
        <v>0</v>
      </c>
      <c r="N77" s="164">
        <v>1.09E-2</v>
      </c>
      <c r="O77" s="164">
        <f t="shared" si="25"/>
        <v>2.18E-2</v>
      </c>
      <c r="P77" s="164">
        <v>0</v>
      </c>
      <c r="Q77" s="164">
        <f t="shared" si="26"/>
        <v>0</v>
      </c>
      <c r="R77" s="164"/>
      <c r="S77" s="164"/>
      <c r="T77" s="165">
        <v>1.25</v>
      </c>
      <c r="U77" s="164">
        <f t="shared" si="27"/>
        <v>2.5</v>
      </c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109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ht="22.5" outlineLevel="1">
      <c r="A78" s="155">
        <v>63</v>
      </c>
      <c r="B78" s="161" t="s">
        <v>238</v>
      </c>
      <c r="C78" s="194" t="s">
        <v>239</v>
      </c>
      <c r="D78" s="163" t="s">
        <v>162</v>
      </c>
      <c r="E78" s="169">
        <v>10</v>
      </c>
      <c r="F78" s="171"/>
      <c r="G78" s="172">
        <f t="shared" si="21"/>
        <v>0</v>
      </c>
      <c r="H78" s="171"/>
      <c r="I78" s="172">
        <f t="shared" si="22"/>
        <v>0</v>
      </c>
      <c r="J78" s="171"/>
      <c r="K78" s="172">
        <f t="shared" si="23"/>
        <v>0</v>
      </c>
      <c r="L78" s="172">
        <v>21</v>
      </c>
      <c r="M78" s="172">
        <f t="shared" si="24"/>
        <v>0</v>
      </c>
      <c r="N78" s="164">
        <v>8.4999999999999995E-4</v>
      </c>
      <c r="O78" s="164">
        <f t="shared" si="25"/>
        <v>8.5000000000000006E-3</v>
      </c>
      <c r="P78" s="164">
        <v>0</v>
      </c>
      <c r="Q78" s="164">
        <f t="shared" si="26"/>
        <v>0</v>
      </c>
      <c r="R78" s="164"/>
      <c r="S78" s="164"/>
      <c r="T78" s="165">
        <v>0.44500000000000001</v>
      </c>
      <c r="U78" s="164">
        <f t="shared" si="27"/>
        <v>4.45</v>
      </c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109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ht="22.5" outlineLevel="1">
      <c r="A79" s="155">
        <v>64</v>
      </c>
      <c r="B79" s="161" t="s">
        <v>240</v>
      </c>
      <c r="C79" s="194" t="s">
        <v>241</v>
      </c>
      <c r="D79" s="163" t="s">
        <v>162</v>
      </c>
      <c r="E79" s="169">
        <v>2</v>
      </c>
      <c r="F79" s="171"/>
      <c r="G79" s="172">
        <f t="shared" si="21"/>
        <v>0</v>
      </c>
      <c r="H79" s="171"/>
      <c r="I79" s="172">
        <f t="shared" si="22"/>
        <v>0</v>
      </c>
      <c r="J79" s="171"/>
      <c r="K79" s="172">
        <f t="shared" si="23"/>
        <v>0</v>
      </c>
      <c r="L79" s="172">
        <v>21</v>
      </c>
      <c r="M79" s="172">
        <f t="shared" si="24"/>
        <v>0</v>
      </c>
      <c r="N79" s="164">
        <v>1.72E-3</v>
      </c>
      <c r="O79" s="164">
        <f t="shared" si="25"/>
        <v>3.4399999999999999E-3</v>
      </c>
      <c r="P79" s="164">
        <v>0</v>
      </c>
      <c r="Q79" s="164">
        <f t="shared" si="26"/>
        <v>0</v>
      </c>
      <c r="R79" s="164"/>
      <c r="S79" s="164"/>
      <c r="T79" s="165">
        <v>0.47599999999999998</v>
      </c>
      <c r="U79" s="164">
        <f t="shared" si="27"/>
        <v>0.95</v>
      </c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109</v>
      </c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ht="22.5" outlineLevel="1">
      <c r="A80" s="155">
        <v>65</v>
      </c>
      <c r="B80" s="161" t="s">
        <v>242</v>
      </c>
      <c r="C80" s="194" t="s">
        <v>243</v>
      </c>
      <c r="D80" s="163" t="s">
        <v>162</v>
      </c>
      <c r="E80" s="169">
        <v>1</v>
      </c>
      <c r="F80" s="171"/>
      <c r="G80" s="172">
        <f t="shared" si="21"/>
        <v>0</v>
      </c>
      <c r="H80" s="171"/>
      <c r="I80" s="172">
        <f t="shared" si="22"/>
        <v>0</v>
      </c>
      <c r="J80" s="171"/>
      <c r="K80" s="172">
        <f t="shared" si="23"/>
        <v>0</v>
      </c>
      <c r="L80" s="172">
        <v>21</v>
      </c>
      <c r="M80" s="172">
        <f t="shared" si="24"/>
        <v>0</v>
      </c>
      <c r="N80" s="164">
        <v>1.07E-3</v>
      </c>
      <c r="O80" s="164">
        <f t="shared" si="25"/>
        <v>1.07E-3</v>
      </c>
      <c r="P80" s="164">
        <v>0</v>
      </c>
      <c r="Q80" s="164">
        <f t="shared" si="26"/>
        <v>0</v>
      </c>
      <c r="R80" s="164"/>
      <c r="S80" s="164"/>
      <c r="T80" s="165">
        <v>0.246</v>
      </c>
      <c r="U80" s="164">
        <f t="shared" si="27"/>
        <v>0.25</v>
      </c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109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ht="22.5" outlineLevel="1">
      <c r="A81" s="155">
        <v>66</v>
      </c>
      <c r="B81" s="161" t="s">
        <v>244</v>
      </c>
      <c r="C81" s="194" t="s">
        <v>245</v>
      </c>
      <c r="D81" s="163" t="s">
        <v>231</v>
      </c>
      <c r="E81" s="169">
        <v>1</v>
      </c>
      <c r="F81" s="171"/>
      <c r="G81" s="172">
        <f t="shared" si="21"/>
        <v>0</v>
      </c>
      <c r="H81" s="171"/>
      <c r="I81" s="172">
        <f t="shared" si="22"/>
        <v>0</v>
      </c>
      <c r="J81" s="171"/>
      <c r="K81" s="172">
        <f t="shared" si="23"/>
        <v>0</v>
      </c>
      <c r="L81" s="172">
        <v>21</v>
      </c>
      <c r="M81" s="172">
        <f t="shared" si="24"/>
        <v>0</v>
      </c>
      <c r="N81" s="164">
        <v>2.4000000000000001E-4</v>
      </c>
      <c r="O81" s="164">
        <f t="shared" si="25"/>
        <v>2.4000000000000001E-4</v>
      </c>
      <c r="P81" s="164">
        <v>0</v>
      </c>
      <c r="Q81" s="164">
        <f t="shared" si="26"/>
        <v>0</v>
      </c>
      <c r="R81" s="164"/>
      <c r="S81" s="164"/>
      <c r="T81" s="165">
        <v>0.124</v>
      </c>
      <c r="U81" s="164">
        <f t="shared" si="27"/>
        <v>0.12</v>
      </c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109</v>
      </c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>
      <c r="A82" s="155">
        <v>67</v>
      </c>
      <c r="B82" s="161" t="s">
        <v>246</v>
      </c>
      <c r="C82" s="194" t="s">
        <v>247</v>
      </c>
      <c r="D82" s="163" t="s">
        <v>162</v>
      </c>
      <c r="E82" s="169">
        <v>3</v>
      </c>
      <c r="F82" s="171"/>
      <c r="G82" s="172">
        <f t="shared" si="21"/>
        <v>0</v>
      </c>
      <c r="H82" s="171"/>
      <c r="I82" s="172">
        <f t="shared" si="22"/>
        <v>0</v>
      </c>
      <c r="J82" s="171"/>
      <c r="K82" s="172">
        <f t="shared" si="23"/>
        <v>0</v>
      </c>
      <c r="L82" s="172">
        <v>21</v>
      </c>
      <c r="M82" s="172">
        <f t="shared" si="24"/>
        <v>0</v>
      </c>
      <c r="N82" s="164">
        <v>6.9999999999999999E-4</v>
      </c>
      <c r="O82" s="164">
        <f t="shared" si="25"/>
        <v>2.0999999999999999E-3</v>
      </c>
      <c r="P82" s="164">
        <v>0</v>
      </c>
      <c r="Q82" s="164">
        <f t="shared" si="26"/>
        <v>0</v>
      </c>
      <c r="R82" s="164"/>
      <c r="S82" s="164"/>
      <c r="T82" s="165">
        <v>0.37</v>
      </c>
      <c r="U82" s="164">
        <f t="shared" si="27"/>
        <v>1.1100000000000001</v>
      </c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109</v>
      </c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>
      <c r="A83" s="155">
        <v>68</v>
      </c>
      <c r="B83" s="161" t="s">
        <v>246</v>
      </c>
      <c r="C83" s="194" t="s">
        <v>248</v>
      </c>
      <c r="D83" s="163" t="s">
        <v>162</v>
      </c>
      <c r="E83" s="169">
        <v>2</v>
      </c>
      <c r="F83" s="171"/>
      <c r="G83" s="172">
        <f t="shared" si="21"/>
        <v>0</v>
      </c>
      <c r="H83" s="171"/>
      <c r="I83" s="172">
        <f t="shared" si="22"/>
        <v>0</v>
      </c>
      <c r="J83" s="171"/>
      <c r="K83" s="172">
        <f t="shared" si="23"/>
        <v>0</v>
      </c>
      <c r="L83" s="172">
        <v>21</v>
      </c>
      <c r="M83" s="172">
        <f t="shared" si="24"/>
        <v>0</v>
      </c>
      <c r="N83" s="164">
        <v>6.9999999999999999E-4</v>
      </c>
      <c r="O83" s="164">
        <f t="shared" si="25"/>
        <v>1.4E-3</v>
      </c>
      <c r="P83" s="164">
        <v>0</v>
      </c>
      <c r="Q83" s="164">
        <f t="shared" si="26"/>
        <v>0</v>
      </c>
      <c r="R83" s="164"/>
      <c r="S83" s="164"/>
      <c r="T83" s="165">
        <v>0.37</v>
      </c>
      <c r="U83" s="164">
        <f t="shared" si="27"/>
        <v>0.74</v>
      </c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109</v>
      </c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>
      <c r="A84" s="155">
        <v>69</v>
      </c>
      <c r="B84" s="161" t="s">
        <v>249</v>
      </c>
      <c r="C84" s="194" t="s">
        <v>250</v>
      </c>
      <c r="D84" s="163" t="s">
        <v>231</v>
      </c>
      <c r="E84" s="169">
        <v>2</v>
      </c>
      <c r="F84" s="171"/>
      <c r="G84" s="172">
        <f t="shared" si="21"/>
        <v>0</v>
      </c>
      <c r="H84" s="171"/>
      <c r="I84" s="172">
        <f t="shared" si="22"/>
        <v>0</v>
      </c>
      <c r="J84" s="171"/>
      <c r="K84" s="172">
        <f t="shared" si="23"/>
        <v>0</v>
      </c>
      <c r="L84" s="172">
        <v>21</v>
      </c>
      <c r="M84" s="172">
        <f t="shared" si="24"/>
        <v>0</v>
      </c>
      <c r="N84" s="164">
        <v>2.4080000000000001E-2</v>
      </c>
      <c r="O84" s="164">
        <f t="shared" si="25"/>
        <v>4.8160000000000001E-2</v>
      </c>
      <c r="P84" s="164">
        <v>0</v>
      </c>
      <c r="Q84" s="164">
        <f t="shared" si="26"/>
        <v>0</v>
      </c>
      <c r="R84" s="164"/>
      <c r="S84" s="164"/>
      <c r="T84" s="165">
        <v>0.95499999999999996</v>
      </c>
      <c r="U84" s="164">
        <f t="shared" si="27"/>
        <v>1.91</v>
      </c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109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>
      <c r="A85" s="155">
        <v>70</v>
      </c>
      <c r="B85" s="161" t="s">
        <v>251</v>
      </c>
      <c r="C85" s="194" t="s">
        <v>252</v>
      </c>
      <c r="D85" s="163" t="s">
        <v>231</v>
      </c>
      <c r="E85" s="169">
        <v>1</v>
      </c>
      <c r="F85" s="171"/>
      <c r="G85" s="172">
        <f t="shared" si="21"/>
        <v>0</v>
      </c>
      <c r="H85" s="171"/>
      <c r="I85" s="172">
        <f t="shared" si="22"/>
        <v>0</v>
      </c>
      <c r="J85" s="171"/>
      <c r="K85" s="172">
        <f t="shared" si="23"/>
        <v>0</v>
      </c>
      <c r="L85" s="172">
        <v>21</v>
      </c>
      <c r="M85" s="172">
        <f t="shared" si="24"/>
        <v>0</v>
      </c>
      <c r="N85" s="164">
        <v>2.8819999999999998E-2</v>
      </c>
      <c r="O85" s="164">
        <f t="shared" si="25"/>
        <v>2.8819999999999998E-2</v>
      </c>
      <c r="P85" s="164">
        <v>0</v>
      </c>
      <c r="Q85" s="164">
        <f t="shared" si="26"/>
        <v>0</v>
      </c>
      <c r="R85" s="164"/>
      <c r="S85" s="164"/>
      <c r="T85" s="165">
        <v>2.9580000000000002</v>
      </c>
      <c r="U85" s="164">
        <f t="shared" si="27"/>
        <v>2.96</v>
      </c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109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ht="22.5" outlineLevel="1">
      <c r="A86" s="155">
        <v>71</v>
      </c>
      <c r="B86" s="161" t="s">
        <v>253</v>
      </c>
      <c r="C86" s="194" t="s">
        <v>254</v>
      </c>
      <c r="D86" s="163" t="s">
        <v>162</v>
      </c>
      <c r="E86" s="169">
        <v>1</v>
      </c>
      <c r="F86" s="171"/>
      <c r="G86" s="172">
        <f t="shared" si="21"/>
        <v>0</v>
      </c>
      <c r="H86" s="171"/>
      <c r="I86" s="172">
        <f t="shared" si="22"/>
        <v>0</v>
      </c>
      <c r="J86" s="171"/>
      <c r="K86" s="172">
        <f t="shared" si="23"/>
        <v>0</v>
      </c>
      <c r="L86" s="172">
        <v>21</v>
      </c>
      <c r="M86" s="172">
        <f t="shared" si="24"/>
        <v>0</v>
      </c>
      <c r="N86" s="164">
        <v>0.1</v>
      </c>
      <c r="O86" s="164">
        <f t="shared" si="25"/>
        <v>0.1</v>
      </c>
      <c r="P86" s="164">
        <v>0</v>
      </c>
      <c r="Q86" s="164">
        <f t="shared" si="26"/>
        <v>0</v>
      </c>
      <c r="R86" s="164"/>
      <c r="S86" s="164"/>
      <c r="T86" s="165">
        <v>0</v>
      </c>
      <c r="U86" s="164">
        <f t="shared" si="27"/>
        <v>0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109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>
      <c r="A87" s="155">
        <v>72</v>
      </c>
      <c r="B87" s="161" t="s">
        <v>255</v>
      </c>
      <c r="C87" s="194" t="s">
        <v>256</v>
      </c>
      <c r="D87" s="163" t="s">
        <v>162</v>
      </c>
      <c r="E87" s="169">
        <v>1</v>
      </c>
      <c r="F87" s="171"/>
      <c r="G87" s="172">
        <f t="shared" si="21"/>
        <v>0</v>
      </c>
      <c r="H87" s="171"/>
      <c r="I87" s="172">
        <f t="shared" si="22"/>
        <v>0</v>
      </c>
      <c r="J87" s="171"/>
      <c r="K87" s="172">
        <f t="shared" si="23"/>
        <v>0</v>
      </c>
      <c r="L87" s="172">
        <v>21</v>
      </c>
      <c r="M87" s="172">
        <f t="shared" si="24"/>
        <v>0</v>
      </c>
      <c r="N87" s="164">
        <v>9.0000000000000006E-5</v>
      </c>
      <c r="O87" s="164">
        <f t="shared" si="25"/>
        <v>9.0000000000000006E-5</v>
      </c>
      <c r="P87" s="164">
        <v>0</v>
      </c>
      <c r="Q87" s="164">
        <f t="shared" si="26"/>
        <v>0</v>
      </c>
      <c r="R87" s="164"/>
      <c r="S87" s="164"/>
      <c r="T87" s="165">
        <v>0.18</v>
      </c>
      <c r="U87" s="164">
        <f t="shared" si="27"/>
        <v>0.18</v>
      </c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109</v>
      </c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>
      <c r="A88" s="155">
        <v>73</v>
      </c>
      <c r="B88" s="161" t="s">
        <v>257</v>
      </c>
      <c r="C88" s="194" t="s">
        <v>258</v>
      </c>
      <c r="D88" s="163" t="s">
        <v>138</v>
      </c>
      <c r="E88" s="169">
        <v>0.61577999999999999</v>
      </c>
      <c r="F88" s="171"/>
      <c r="G88" s="172">
        <f t="shared" si="21"/>
        <v>0</v>
      </c>
      <c r="H88" s="171"/>
      <c r="I88" s="172">
        <f t="shared" si="22"/>
        <v>0</v>
      </c>
      <c r="J88" s="171"/>
      <c r="K88" s="172">
        <f t="shared" si="23"/>
        <v>0</v>
      </c>
      <c r="L88" s="172">
        <v>21</v>
      </c>
      <c r="M88" s="172">
        <f t="shared" si="24"/>
        <v>0</v>
      </c>
      <c r="N88" s="164">
        <v>0</v>
      </c>
      <c r="O88" s="164">
        <f t="shared" si="25"/>
        <v>0</v>
      </c>
      <c r="P88" s="164">
        <v>0</v>
      </c>
      <c r="Q88" s="164">
        <f t="shared" si="26"/>
        <v>0</v>
      </c>
      <c r="R88" s="164"/>
      <c r="S88" s="164"/>
      <c r="T88" s="165">
        <v>1.5169999999999999</v>
      </c>
      <c r="U88" s="164">
        <f t="shared" si="27"/>
        <v>0.93</v>
      </c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109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>
      <c r="A89" s="156" t="s">
        <v>104</v>
      </c>
      <c r="B89" s="162" t="s">
        <v>75</v>
      </c>
      <c r="C89" s="195" t="s">
        <v>76</v>
      </c>
      <c r="D89" s="166"/>
      <c r="E89" s="170"/>
      <c r="F89" s="173"/>
      <c r="G89" s="173">
        <f>SUMIF(AE90:AE91,"&lt;&gt;NOR",G90:G91)</f>
        <v>0</v>
      </c>
      <c r="H89" s="173"/>
      <c r="I89" s="173">
        <f>SUM(I90:I91)</f>
        <v>0</v>
      </c>
      <c r="J89" s="173"/>
      <c r="K89" s="173">
        <f>SUM(K90:K91)</f>
        <v>0</v>
      </c>
      <c r="L89" s="173"/>
      <c r="M89" s="173">
        <f>SUM(M90:M91)</f>
        <v>0</v>
      </c>
      <c r="N89" s="167"/>
      <c r="O89" s="167">
        <f>SUM(O90:O91)</f>
        <v>0.14399999999999999</v>
      </c>
      <c r="P89" s="167"/>
      <c r="Q89" s="167">
        <f>SUM(Q90:Q91)</f>
        <v>0</v>
      </c>
      <c r="R89" s="167"/>
      <c r="S89" s="167"/>
      <c r="T89" s="168"/>
      <c r="U89" s="167">
        <f>SUM(U90:U91)</f>
        <v>27.78</v>
      </c>
      <c r="AE89" t="s">
        <v>105</v>
      </c>
    </row>
    <row r="90" spans="1:60" outlineLevel="1">
      <c r="A90" s="155">
        <v>74</v>
      </c>
      <c r="B90" s="161" t="s">
        <v>259</v>
      </c>
      <c r="C90" s="194" t="s">
        <v>260</v>
      </c>
      <c r="D90" s="163" t="s">
        <v>231</v>
      </c>
      <c r="E90" s="169">
        <v>14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64">
        <v>8.9999999999999993E-3</v>
      </c>
      <c r="O90" s="164">
        <f>ROUND(E90*N90,5)</f>
        <v>0.126</v>
      </c>
      <c r="P90" s="164">
        <v>0</v>
      </c>
      <c r="Q90" s="164">
        <f>ROUND(E90*P90,5)</f>
        <v>0</v>
      </c>
      <c r="R90" s="164"/>
      <c r="S90" s="164"/>
      <c r="T90" s="165">
        <v>1.77</v>
      </c>
      <c r="U90" s="164">
        <f>ROUND(E90*T90,2)</f>
        <v>24.78</v>
      </c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109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>
      <c r="A91" s="155">
        <v>75</v>
      </c>
      <c r="B91" s="161" t="s">
        <v>261</v>
      </c>
      <c r="C91" s="194" t="s">
        <v>262</v>
      </c>
      <c r="D91" s="163" t="s">
        <v>231</v>
      </c>
      <c r="E91" s="169">
        <v>2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64">
        <v>8.9999999999999993E-3</v>
      </c>
      <c r="O91" s="164">
        <f>ROUND(E91*N91,5)</f>
        <v>1.7999999999999999E-2</v>
      </c>
      <c r="P91" s="164">
        <v>0</v>
      </c>
      <c r="Q91" s="164">
        <f>ROUND(E91*P91,5)</f>
        <v>0</v>
      </c>
      <c r="R91" s="164"/>
      <c r="S91" s="164"/>
      <c r="T91" s="165">
        <v>1.5</v>
      </c>
      <c r="U91" s="164">
        <f>ROUND(E91*T91,2)</f>
        <v>3</v>
      </c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109</v>
      </c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>
      <c r="A92" s="156" t="s">
        <v>104</v>
      </c>
      <c r="B92" s="162" t="s">
        <v>77</v>
      </c>
      <c r="C92" s="195" t="s">
        <v>26</v>
      </c>
      <c r="D92" s="166"/>
      <c r="E92" s="170"/>
      <c r="F92" s="173"/>
      <c r="G92" s="173">
        <f>SUMIF(AE93:AE93,"&lt;&gt;NOR",G93:G93)</f>
        <v>0</v>
      </c>
      <c r="H92" s="173"/>
      <c r="I92" s="173">
        <f>SUM(I93:I93)</f>
        <v>0</v>
      </c>
      <c r="J92" s="173"/>
      <c r="K92" s="173">
        <f>SUM(K93:K93)</f>
        <v>0</v>
      </c>
      <c r="L92" s="173"/>
      <c r="M92" s="173">
        <f>SUM(M93:M93)</f>
        <v>0</v>
      </c>
      <c r="N92" s="167"/>
      <c r="O92" s="167">
        <f>SUM(O93:O93)</f>
        <v>0</v>
      </c>
      <c r="P92" s="167"/>
      <c r="Q92" s="167">
        <f>SUM(Q93:Q93)</f>
        <v>0</v>
      </c>
      <c r="R92" s="167"/>
      <c r="S92" s="167"/>
      <c r="T92" s="168"/>
      <c r="U92" s="167">
        <f>SUM(U93:U93)</f>
        <v>0</v>
      </c>
      <c r="AE92" t="s">
        <v>105</v>
      </c>
    </row>
    <row r="93" spans="1:60" ht="22.5" outlineLevel="1">
      <c r="A93" s="182">
        <v>76</v>
      </c>
      <c r="B93" s="183" t="s">
        <v>253</v>
      </c>
      <c r="C93" s="196" t="s">
        <v>263</v>
      </c>
      <c r="D93" s="184" t="s">
        <v>264</v>
      </c>
      <c r="E93" s="185">
        <v>1</v>
      </c>
      <c r="F93" s="186"/>
      <c r="G93" s="187">
        <f>ROUND(E93*F93,2)</f>
        <v>0</v>
      </c>
      <c r="H93" s="186"/>
      <c r="I93" s="187">
        <f>ROUND(E93*H93,2)</f>
        <v>0</v>
      </c>
      <c r="J93" s="186"/>
      <c r="K93" s="187">
        <f>ROUND(E93*J93,2)</f>
        <v>0</v>
      </c>
      <c r="L93" s="187">
        <v>21</v>
      </c>
      <c r="M93" s="187">
        <f>G93*(1+L93/100)</f>
        <v>0</v>
      </c>
      <c r="N93" s="188">
        <v>0</v>
      </c>
      <c r="O93" s="188">
        <f>ROUND(E93*N93,5)</f>
        <v>0</v>
      </c>
      <c r="P93" s="188">
        <v>0</v>
      </c>
      <c r="Q93" s="188">
        <f>ROUND(E93*P93,5)</f>
        <v>0</v>
      </c>
      <c r="R93" s="188"/>
      <c r="S93" s="188"/>
      <c r="T93" s="189">
        <v>0</v>
      </c>
      <c r="U93" s="188">
        <f>ROUND(E93*T93,2)</f>
        <v>0</v>
      </c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109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>
      <c r="A94" s="6"/>
      <c r="B94" s="7" t="s">
        <v>265</v>
      </c>
      <c r="C94" s="197" t="s">
        <v>265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v>15</v>
      </c>
      <c r="AD94">
        <v>21</v>
      </c>
    </row>
    <row r="95" spans="1:60">
      <c r="A95" s="190"/>
      <c r="B95" s="191">
        <v>26</v>
      </c>
      <c r="C95" s="198" t="s">
        <v>265</v>
      </c>
      <c r="D95" s="192"/>
      <c r="E95" s="192"/>
      <c r="F95" s="192"/>
      <c r="G95" s="193">
        <f>G8+G16+G19+G21+G27+G29+G49+G73+G89+G92</f>
        <v>0</v>
      </c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C95">
        <f>SUMIF(L7:L93,AC94,G7:G93)</f>
        <v>0</v>
      </c>
      <c r="AD95">
        <f>SUMIF(L7:L93,AD94,G7:G93)</f>
        <v>0</v>
      </c>
      <c r="AE95" t="s">
        <v>266</v>
      </c>
    </row>
    <row r="96" spans="1:60">
      <c r="A96" s="6"/>
      <c r="B96" s="7" t="s">
        <v>265</v>
      </c>
      <c r="C96" s="197" t="s">
        <v>265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>
      <c r="A97" s="6"/>
      <c r="B97" s="7" t="s">
        <v>265</v>
      </c>
      <c r="C97" s="197" t="s">
        <v>265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260">
        <v>33</v>
      </c>
      <c r="B98" s="260"/>
      <c r="C98" s="261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A99" s="262"/>
      <c r="B99" s="263"/>
      <c r="C99" s="264"/>
      <c r="D99" s="263"/>
      <c r="E99" s="263"/>
      <c r="F99" s="263"/>
      <c r="G99" s="265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E99" t="s">
        <v>267</v>
      </c>
    </row>
    <row r="100" spans="1:31">
      <c r="A100" s="266"/>
      <c r="B100" s="267"/>
      <c r="C100" s="268"/>
      <c r="D100" s="267"/>
      <c r="E100" s="267"/>
      <c r="F100" s="267"/>
      <c r="G100" s="269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266"/>
      <c r="B101" s="267"/>
      <c r="C101" s="268"/>
      <c r="D101" s="267"/>
      <c r="E101" s="267"/>
      <c r="F101" s="267"/>
      <c r="G101" s="269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>
      <c r="A102" s="266"/>
      <c r="B102" s="267"/>
      <c r="C102" s="268"/>
      <c r="D102" s="267"/>
      <c r="E102" s="267"/>
      <c r="F102" s="267"/>
      <c r="G102" s="269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>
      <c r="A103" s="270"/>
      <c r="B103" s="271"/>
      <c r="C103" s="272"/>
      <c r="D103" s="271"/>
      <c r="E103" s="271"/>
      <c r="F103" s="271"/>
      <c r="G103" s="273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>
      <c r="A104" s="6"/>
      <c r="B104" s="7" t="s">
        <v>265</v>
      </c>
      <c r="C104" s="197" t="s">
        <v>265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>
      <c r="C105" s="199"/>
      <c r="AE105" t="s">
        <v>268</v>
      </c>
    </row>
  </sheetData>
  <mergeCells count="6">
    <mergeCell ref="A99:G103"/>
    <mergeCell ref="A1:G1"/>
    <mergeCell ref="C2:G2"/>
    <mergeCell ref="C3:G3"/>
    <mergeCell ref="C4:G4"/>
    <mergeCell ref="A98:C9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Mr.No</cp:lastModifiedBy>
  <cp:lastPrinted>2014-02-28T09:52:57Z</cp:lastPrinted>
  <dcterms:created xsi:type="dcterms:W3CDTF">2009-04-08T07:15:50Z</dcterms:created>
  <dcterms:modified xsi:type="dcterms:W3CDTF">2022-03-02T13:06:53Z</dcterms:modified>
</cp:coreProperties>
</file>